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O:\Green Product\STRT\STRT 3.2\"/>
    </mc:Choice>
  </mc:AlternateContent>
  <xr:revisionPtr revIDLastSave="0" documentId="13_ncr:1_{85F14334-F7C8-4182-9D25-9D7D83813D14}" xr6:coauthVersionLast="47" xr6:coauthVersionMax="47" xr10:uidLastSave="{00000000-0000-0000-0000-000000000000}"/>
  <bookViews>
    <workbookView xWindow="-110" yWindow="-110" windowWidth="19420" windowHeight="10300" tabRatio="757" activeTab="1"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Concern'!$H$2:$H$84</definedName>
    <definedName name="Agriculture">'Goods of Potential Concern'!$H$2:$H$84</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Glossary!$B$14</definedName>
    <definedName name="Commercial_Sex_Act">Glossary!#REF!</definedName>
    <definedName name="Commercially_available_off_the_shelf_item">Glossary!#REF!</definedName>
    <definedName name="Company_Address">Glossary!$B$30</definedName>
    <definedName name="Company_Name">Glossary!$B$32</definedName>
    <definedName name="Company_unique_identifier_number_or_code">Glossary!$B$34</definedName>
    <definedName name="Compliance_Plan__US_Federal_Acquisition_Regulation_final_rule_on_Combating_Trafficking_in_Persons">Glossary!$B$16</definedName>
    <definedName name="Construction">Glossary!#REF!</definedName>
    <definedName name="countries_selected">Countries!$B$4</definedName>
    <definedName name="Debt_Bondage">Glossary!$B$18</definedName>
    <definedName name="Direct_or_First_Tier_Supplier">Glossary!#REF!</definedName>
    <definedName name="Electronics">Glossary!#REF!</definedName>
    <definedName name="Employment_Agreements">Glossary!$B$52</definedName>
    <definedName name="Exploitation_minière">'Goods of Potential Concern'!$J$2:$J$33</definedName>
    <definedName name="Extractives_Mining_and_Basic_Metal_Production">Glossary!#REF!</definedName>
    <definedName name="Fabrication">'Goods of Potential Concern'!$I$2:$I$54</definedName>
    <definedName name="Fabrico">'Goods of Potential Concern'!$I$2:$I$54</definedName>
    <definedName name="Fertigung">'Goods of Potential Concern'!$I$2:$I$54</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Glossary!$B$22</definedName>
    <definedName name="Human_Trafficking">Glossary!#REF!</definedName>
    <definedName name="industries_selected">Sectors!$B$5</definedName>
    <definedName name="Internal_accountability_standards">Glossary!$B$24</definedName>
    <definedName name="Key_terms_and_conditions_of_employment">Glossary!#REF!</definedName>
    <definedName name="Landwirtschaft">'Goods of Potential Concern'!$H$2:$H$84</definedName>
    <definedName name="Languages">Languages!$A$1:$A$7</definedName>
    <definedName name="Link_File">Declaration!$Q$2:$Q$3</definedName>
    <definedName name="Low_skilled_work">Glossary!$B$25</definedName>
    <definedName name="Manufacturing">'Goods of Potential Concern'!$I$2:$I$54</definedName>
    <definedName name="Migrant_worker">Glossary!$B$29</definedName>
    <definedName name="Mineração">'Goods of Potential Concern'!$J$2:$J$33</definedName>
    <definedName name="Minería">'Goods of Potential Concern'!$J$2:$J$33</definedName>
    <definedName name="Mining">'Goods of Potential Concern'!$J$2:$J$33</definedName>
    <definedName name="Modern_Slavery">Glossary!$B$28</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Glossary!$B$38</definedName>
    <definedName name="Prime_Contractor">Glossary!$B$40</definedName>
    <definedName name="_xlnm.Print_Area" localSheetId="4">Countries!$A$1:$C$211</definedName>
    <definedName name="_xlnm.Print_Area" localSheetId="1">Declaration!$A$1:$M$101</definedName>
    <definedName name="_xlnm.Print_Area" localSheetId="9">Glossary!$A$1:$C$62</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Glossary!$B$41</definedName>
    <definedName name="Recruitment_Fees">Glossary!$B$42</definedName>
    <definedName name="responses_yes_no">Declaration!$P$2:$P$3</definedName>
    <definedName name="Return_transportation">Glossary!$B$43</definedName>
    <definedName name="Servitude">Glossary!$B$44</definedName>
    <definedName name="Slavery">Glossary!#REF!</definedName>
    <definedName name="Sonstige_Güter">'Goods of Potential Concern'!$K$2</definedName>
    <definedName name="Supplier">Glossary!$B$45</definedName>
    <definedName name="Supply_chain">Glossary!$B$46</definedName>
    <definedName name="Textile_or_Apparel_Manufacturing">Glossary!#REF!</definedName>
    <definedName name="The_California_Transparency_in_Supply_Chains_Act">Glossary!#REF!</definedName>
    <definedName name="The_UK_Modern_Slavery_Act">Glossary!#REF!</definedName>
    <definedName name="Training">Glossary!$B$47</definedName>
    <definedName name="Transportation_and_Warehousing">Glossary!#REF!</definedName>
    <definedName name="UK_Modern_Slavery_Act">Glossary!$B$48</definedName>
    <definedName name="US_Federal_Acquisition_Regulation">Glossary!$B$48</definedName>
    <definedName name="Witholding_employee_identity_or_immigration_documents">Glossary!$B$51</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Concern'!$H$2:$H$84</definedName>
    <definedName name="制造">'Goods of Potential Concern'!$I$2:$I$54</definedName>
    <definedName name="文件">Declaration!$J$85</definedName>
    <definedName name="製造">'Goods of Potential Concern'!$I$2:$I$54</definedName>
    <definedName name="農業">'Goods of Potential Concern'!$H$2:$H$84</definedName>
    <definedName name="采矿业">'Goods of Potential Concern'!$J$2:$J$33</definedName>
    <definedName name="鉱業">'Goods of Potential Concern'!$J$2:$J$33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2" i="1" l="1"/>
  <c r="F81" i="1"/>
  <c r="F80" i="1"/>
  <c r="F79" i="1"/>
  <c r="F43" i="1"/>
  <c r="F42" i="1"/>
  <c r="F41" i="1"/>
  <c r="F40" i="1"/>
  <c r="C312" i="12"/>
  <c r="B312" i="12"/>
  <c r="I42" i="11"/>
  <c r="I43" i="11"/>
  <c r="I44" i="11"/>
  <c r="I45" i="11"/>
  <c r="I46" i="11"/>
  <c r="I47" i="11"/>
  <c r="I48" i="11"/>
  <c r="I49" i="11"/>
  <c r="I50" i="11"/>
  <c r="I51" i="11"/>
  <c r="I52" i="11"/>
  <c r="I53" i="11"/>
  <c r="I54" i="11"/>
  <c r="I55" i="11"/>
  <c r="I56" i="11"/>
  <c r="I41" i="11"/>
  <c r="C8" i="12"/>
  <c r="B8" i="12"/>
  <c r="B23" i="12"/>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J13" i="12" l="1"/>
  <c r="BA2" i="1" l="1"/>
  <c r="T2" i="1"/>
  <c r="AZ2" i="1"/>
  <c r="AY3" i="1"/>
  <c r="AY2" i="1"/>
  <c r="D79" i="1"/>
  <c r="D78" i="1"/>
  <c r="D76" i="1"/>
  <c r="U12" i="1" l="1"/>
  <c r="C474" i="12"/>
  <c r="B474" i="12"/>
  <c r="N474" i="12" s="1"/>
  <c r="C473" i="12"/>
  <c r="B473" i="12"/>
  <c r="N473" i="12" s="1"/>
  <c r="C472" i="12"/>
  <c r="B472" i="12"/>
  <c r="N472" i="12" s="1"/>
  <c r="C471" i="12"/>
  <c r="B471" i="12"/>
  <c r="N471" i="12" s="1"/>
  <c r="C470" i="12"/>
  <c r="B470" i="12"/>
  <c r="N470" i="12" s="1"/>
  <c r="C469" i="12"/>
  <c r="B469" i="12"/>
  <c r="N469" i="12" s="1"/>
  <c r="C468" i="12"/>
  <c r="B468" i="12"/>
  <c r="N468" i="12" s="1"/>
  <c r="C467" i="12"/>
  <c r="B467" i="12"/>
  <c r="N467" i="12" s="1"/>
  <c r="C466" i="12"/>
  <c r="B466" i="12"/>
  <c r="N466" i="12" s="1"/>
  <c r="C465" i="12"/>
  <c r="B465" i="12"/>
  <c r="N465" i="12" s="1"/>
  <c r="C464" i="12"/>
  <c r="B464" i="12"/>
  <c r="N464" i="12" s="1"/>
  <c r="C463" i="12"/>
  <c r="B463" i="12"/>
  <c r="N463" i="12" s="1"/>
  <c r="C462" i="12"/>
  <c r="B462" i="12"/>
  <c r="N462" i="12" s="1"/>
  <c r="C461" i="12"/>
  <c r="B461" i="12"/>
  <c r="N461" i="12" s="1"/>
  <c r="C460" i="12"/>
  <c r="B460" i="12"/>
  <c r="N460" i="12" s="1"/>
  <c r="C459" i="12"/>
  <c r="B459" i="12"/>
  <c r="N459" i="12" s="1"/>
  <c r="C458" i="12"/>
  <c r="B458" i="12"/>
  <c r="N458" i="12" s="1"/>
  <c r="C457" i="12"/>
  <c r="B457" i="12"/>
  <c r="N457" i="12" s="1"/>
  <c r="C456" i="12"/>
  <c r="B456" i="12"/>
  <c r="N456" i="12" s="1"/>
  <c r="C455" i="12"/>
  <c r="B455" i="12"/>
  <c r="N455" i="12" s="1"/>
  <c r="C454" i="12"/>
  <c r="B454" i="12"/>
  <c r="N454" i="12" s="1"/>
  <c r="C453" i="12"/>
  <c r="B453" i="12"/>
  <c r="N453" i="12" s="1"/>
  <c r="C452" i="12"/>
  <c r="B452" i="12"/>
  <c r="N452" i="12" s="1"/>
  <c r="C451" i="12"/>
  <c r="B451" i="12"/>
  <c r="N451" i="12" s="1"/>
  <c r="C450" i="12"/>
  <c r="B450" i="12"/>
  <c r="N450" i="12" s="1"/>
  <c r="C449" i="12"/>
  <c r="B449" i="12"/>
  <c r="N449" i="12" s="1"/>
  <c r="C448" i="12"/>
  <c r="B448" i="12"/>
  <c r="N448" i="12" s="1"/>
  <c r="C447" i="12"/>
  <c r="B447" i="12"/>
  <c r="N447" i="12" s="1"/>
  <c r="C446" i="12"/>
  <c r="B446" i="12"/>
  <c r="N446" i="12" s="1"/>
  <c r="B14" i="12"/>
  <c r="O14" i="12" s="1"/>
  <c r="H2" i="11"/>
  <c r="H79" i="11"/>
  <c r="H80" i="11"/>
  <c r="H81" i="11"/>
  <c r="H82" i="11"/>
  <c r="H83" i="11"/>
  <c r="H84"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I2" i="11"/>
  <c r="B26" i="1"/>
  <c r="D22" i="7" s="1"/>
  <c r="B25" i="1"/>
  <c r="I24" i="7"/>
  <c r="N22" i="7"/>
  <c r="I22" i="7"/>
  <c r="I21" i="7"/>
  <c r="E22" i="7"/>
  <c r="Q22" i="7" s="1"/>
  <c r="Q26" i="1"/>
  <c r="P26" i="1"/>
  <c r="P20" i="1"/>
  <c r="O461" i="12" l="1"/>
  <c r="O457" i="12"/>
  <c r="O453" i="12"/>
  <c r="O449" i="12"/>
  <c r="O474" i="12"/>
  <c r="O472" i="12"/>
  <c r="O470" i="12"/>
  <c r="O468" i="12"/>
  <c r="O466" i="12"/>
  <c r="O463" i="12"/>
  <c r="O459" i="12"/>
  <c r="O455" i="12"/>
  <c r="O451" i="12"/>
  <c r="O447" i="12"/>
  <c r="O473" i="12"/>
  <c r="O471" i="12"/>
  <c r="O469" i="12"/>
  <c r="O467" i="12"/>
  <c r="O465" i="12"/>
  <c r="O464" i="12"/>
  <c r="O462" i="12"/>
  <c r="O460" i="12"/>
  <c r="O458" i="12"/>
  <c r="O456" i="12"/>
  <c r="O454" i="12"/>
  <c r="O452" i="12"/>
  <c r="O450" i="12"/>
  <c r="O448" i="12"/>
  <c r="O446" i="12"/>
  <c r="N14" i="12"/>
  <c r="P19" i="1"/>
  <c r="F6" i="11"/>
  <c r="L1" i="11"/>
  <c r="B169" i="12" l="1"/>
  <c r="B176" i="12"/>
  <c r="B172" i="12"/>
  <c r="B170" i="12"/>
  <c r="B174" i="12"/>
  <c r="B178" i="12"/>
  <c r="B144" i="12"/>
  <c r="J6" i="12"/>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2" i="12"/>
  <c r="J11"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1" i="8"/>
  <c r="C9" i="8"/>
  <c r="C5" i="8"/>
  <c r="B31" i="8"/>
  <c r="B9" i="8"/>
  <c r="B5" i="8"/>
  <c r="C53" i="8"/>
  <c r="C33" i="8"/>
  <c r="B53" i="8"/>
  <c r="B33" i="8"/>
  <c r="B2" i="5"/>
  <c r="B4" i="5"/>
  <c r="B3" i="5"/>
  <c r="B15" i="5"/>
  <c r="B11" i="5"/>
  <c r="B4" i="12"/>
  <c r="B3" i="12"/>
  <c r="B2" i="12"/>
  <c r="B5" i="12"/>
  <c r="C7"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6" i="12"/>
  <c r="B6" i="12"/>
  <c r="B7" i="12"/>
  <c r="B9" i="12"/>
  <c r="B10" i="12"/>
  <c r="B11" i="12"/>
  <c r="B12" i="12"/>
  <c r="B13" i="12"/>
  <c r="B15" i="12"/>
  <c r="B16" i="12"/>
  <c r="B17" i="12"/>
  <c r="B18" i="12"/>
  <c r="B19" i="12"/>
  <c r="B20" i="12"/>
  <c r="B21" i="12"/>
  <c r="B22"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71" i="12"/>
  <c r="B173" i="12"/>
  <c r="B175" i="12"/>
  <c r="B177"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7" i="12" l="1"/>
  <c r="H15" i="12"/>
  <c r="H23" i="12"/>
  <c r="H31" i="12"/>
  <c r="H39" i="12"/>
  <c r="H47" i="12"/>
  <c r="H55" i="12"/>
  <c r="H63" i="12"/>
  <c r="H71" i="12"/>
  <c r="H79" i="12"/>
  <c r="H87" i="12"/>
  <c r="H95" i="12"/>
  <c r="H103" i="12"/>
  <c r="H111" i="12"/>
  <c r="H119" i="12"/>
  <c r="H127" i="12"/>
  <c r="H135" i="12"/>
  <c r="H143" i="12"/>
  <c r="H151" i="12"/>
  <c r="H159" i="12"/>
  <c r="H167" i="12"/>
  <c r="H175" i="12"/>
  <c r="H183" i="12"/>
  <c r="H191" i="12"/>
  <c r="H199" i="12"/>
  <c r="H207" i="12"/>
  <c r="H215" i="12"/>
  <c r="H223" i="12"/>
  <c r="H231" i="12"/>
  <c r="H239" i="12"/>
  <c r="H247" i="12"/>
  <c r="H255" i="12"/>
  <c r="H263" i="12"/>
  <c r="H271" i="12"/>
  <c r="H279" i="12"/>
  <c r="H287" i="12"/>
  <c r="H295" i="12"/>
  <c r="H303" i="12"/>
  <c r="H311" i="12"/>
  <c r="H319" i="12"/>
  <c r="H327" i="12"/>
  <c r="H335" i="12"/>
  <c r="H343" i="12"/>
  <c r="H351" i="12"/>
  <c r="H359" i="12"/>
  <c r="H367" i="12"/>
  <c r="H375" i="12"/>
  <c r="H383" i="12"/>
  <c r="H391" i="12"/>
  <c r="H399" i="12"/>
  <c r="H407" i="12"/>
  <c r="H415" i="12"/>
  <c r="H423" i="12"/>
  <c r="H431" i="12"/>
  <c r="H439" i="12"/>
  <c r="H447" i="12"/>
  <c r="H455" i="12"/>
  <c r="H463" i="12"/>
  <c r="H471" i="12"/>
  <c r="H8" i="12"/>
  <c r="H16" i="12"/>
  <c r="H24" i="12"/>
  <c r="H32" i="12"/>
  <c r="H40" i="12"/>
  <c r="H48" i="12"/>
  <c r="H56" i="12"/>
  <c r="H64" i="12"/>
  <c r="H72" i="12"/>
  <c r="H80" i="12"/>
  <c r="H88" i="12"/>
  <c r="H96" i="12"/>
  <c r="H104" i="12"/>
  <c r="H112" i="12"/>
  <c r="H120" i="12"/>
  <c r="H128" i="12"/>
  <c r="H136" i="12"/>
  <c r="H144" i="12"/>
  <c r="H152" i="12"/>
  <c r="H160" i="12"/>
  <c r="H168" i="12"/>
  <c r="H176" i="12"/>
  <c r="H184" i="12"/>
  <c r="H192" i="12"/>
  <c r="H200" i="12"/>
  <c r="H208" i="12"/>
  <c r="H216" i="12"/>
  <c r="H224" i="12"/>
  <c r="H232" i="12"/>
  <c r="H240" i="12"/>
  <c r="H248" i="12"/>
  <c r="H256" i="12"/>
  <c r="H264" i="12"/>
  <c r="H272" i="12"/>
  <c r="H280" i="12"/>
  <c r="H288" i="12"/>
  <c r="H296" i="12"/>
  <c r="H304" i="12"/>
  <c r="H312" i="12"/>
  <c r="H320" i="12"/>
  <c r="H328" i="12"/>
  <c r="H336" i="12"/>
  <c r="H344" i="12"/>
  <c r="H352" i="12"/>
  <c r="H360" i="12"/>
  <c r="H368" i="12"/>
  <c r="H376" i="12"/>
  <c r="H384" i="12"/>
  <c r="H392" i="12"/>
  <c r="H400" i="12"/>
  <c r="H408" i="12"/>
  <c r="H416" i="12"/>
  <c r="H424" i="12"/>
  <c r="H432" i="12"/>
  <c r="H440" i="12"/>
  <c r="H448" i="12"/>
  <c r="H456" i="12"/>
  <c r="H464" i="12"/>
  <c r="H472" i="12"/>
  <c r="H9" i="12"/>
  <c r="H17" i="12"/>
  <c r="H25" i="12"/>
  <c r="H33" i="12"/>
  <c r="H41" i="12"/>
  <c r="H49" i="12"/>
  <c r="H57" i="12"/>
  <c r="H65" i="12"/>
  <c r="H73" i="12"/>
  <c r="H81" i="12"/>
  <c r="H89" i="12"/>
  <c r="H97" i="12"/>
  <c r="H105" i="12"/>
  <c r="H113" i="12"/>
  <c r="H121" i="12"/>
  <c r="H129" i="12"/>
  <c r="H137" i="12"/>
  <c r="H145" i="12"/>
  <c r="H153" i="12"/>
  <c r="H161" i="12"/>
  <c r="H169" i="12"/>
  <c r="H177" i="12"/>
  <c r="H185" i="12"/>
  <c r="H193" i="12"/>
  <c r="H201" i="12"/>
  <c r="H209" i="12"/>
  <c r="H217" i="12"/>
  <c r="H225" i="12"/>
  <c r="H233" i="12"/>
  <c r="H241" i="12"/>
  <c r="H249" i="12"/>
  <c r="H257" i="12"/>
  <c r="H265" i="12"/>
  <c r="H273" i="12"/>
  <c r="H281" i="12"/>
  <c r="H289" i="12"/>
  <c r="H297" i="12"/>
  <c r="H305" i="12"/>
  <c r="H313" i="12"/>
  <c r="H321" i="12"/>
  <c r="H329" i="12"/>
  <c r="H337" i="12"/>
  <c r="H345" i="12"/>
  <c r="H353" i="12"/>
  <c r="H361" i="12"/>
  <c r="H369" i="12"/>
  <c r="H377" i="12"/>
  <c r="H385" i="12"/>
  <c r="H393" i="12"/>
  <c r="H401" i="12"/>
  <c r="H409" i="12"/>
  <c r="H417" i="12"/>
  <c r="H425" i="12"/>
  <c r="H433" i="12"/>
  <c r="H441" i="12"/>
  <c r="H449" i="12"/>
  <c r="H457" i="12"/>
  <c r="H465" i="12"/>
  <c r="H473" i="12"/>
  <c r="H10" i="12"/>
  <c r="H18" i="12"/>
  <c r="H26" i="12"/>
  <c r="H34" i="12"/>
  <c r="H42" i="12"/>
  <c r="H50" i="12"/>
  <c r="H58" i="12"/>
  <c r="H66" i="12"/>
  <c r="H74" i="12"/>
  <c r="H82" i="12"/>
  <c r="H90" i="12"/>
  <c r="H98" i="12"/>
  <c r="H106" i="12"/>
  <c r="H114" i="12"/>
  <c r="H122" i="12"/>
  <c r="H130" i="12"/>
  <c r="H138" i="12"/>
  <c r="H146" i="12"/>
  <c r="H154" i="12"/>
  <c r="H162" i="12"/>
  <c r="H170" i="12"/>
  <c r="H178" i="12"/>
  <c r="H186" i="12"/>
  <c r="H194" i="12"/>
  <c r="H202" i="12"/>
  <c r="H210" i="12"/>
  <c r="H218" i="12"/>
  <c r="H226" i="12"/>
  <c r="H234" i="12"/>
  <c r="H242" i="12"/>
  <c r="H250" i="12"/>
  <c r="H258" i="12"/>
  <c r="H266" i="12"/>
  <c r="H274" i="12"/>
  <c r="H282" i="12"/>
  <c r="H290" i="12"/>
  <c r="H298" i="12"/>
  <c r="H306" i="12"/>
  <c r="H314" i="12"/>
  <c r="H322" i="12"/>
  <c r="H330" i="12"/>
  <c r="H338" i="12"/>
  <c r="H346" i="12"/>
  <c r="H354" i="12"/>
  <c r="H362" i="12"/>
  <c r="H370" i="12"/>
  <c r="H378" i="12"/>
  <c r="H386" i="12"/>
  <c r="H394" i="12"/>
  <c r="H402" i="12"/>
  <c r="H410" i="12"/>
  <c r="H418" i="12"/>
  <c r="H426" i="12"/>
  <c r="H434" i="12"/>
  <c r="H442" i="12"/>
  <c r="H450" i="12"/>
  <c r="H458" i="12"/>
  <c r="H466" i="12"/>
  <c r="H474" i="12"/>
  <c r="H13" i="12"/>
  <c r="H21" i="12"/>
  <c r="H29" i="12"/>
  <c r="H37" i="12"/>
  <c r="H45" i="12"/>
  <c r="H53" i="12"/>
  <c r="H61" i="12"/>
  <c r="H69" i="12"/>
  <c r="H77" i="12"/>
  <c r="H85" i="12"/>
  <c r="H93" i="12"/>
  <c r="H101" i="12"/>
  <c r="H109" i="12"/>
  <c r="H117" i="12"/>
  <c r="H125" i="12"/>
  <c r="H133" i="12"/>
  <c r="H141" i="12"/>
  <c r="H149" i="12"/>
  <c r="H157" i="12"/>
  <c r="H165" i="12"/>
  <c r="J34" i="12" s="1"/>
  <c r="H173" i="12"/>
  <c r="H181" i="12"/>
  <c r="H189" i="12"/>
  <c r="H197" i="12"/>
  <c r="H205" i="12"/>
  <c r="H213" i="12"/>
  <c r="H11" i="12"/>
  <c r="H19" i="12"/>
  <c r="H27" i="12"/>
  <c r="H35" i="12"/>
  <c r="H43" i="12"/>
  <c r="H51" i="12"/>
  <c r="H59" i="12"/>
  <c r="H67" i="12"/>
  <c r="H75" i="12"/>
  <c r="H83" i="12"/>
  <c r="H91" i="12"/>
  <c r="H99" i="12"/>
  <c r="H107" i="12"/>
  <c r="H115" i="12"/>
  <c r="H123" i="12"/>
  <c r="H131" i="12"/>
  <c r="H139" i="12"/>
  <c r="H147" i="12"/>
  <c r="H155" i="12"/>
  <c r="H163" i="12"/>
  <c r="H171" i="12"/>
  <c r="H179" i="12"/>
  <c r="H187" i="12"/>
  <c r="H195" i="12"/>
  <c r="H203" i="12"/>
  <c r="H211" i="12"/>
  <c r="H219" i="12"/>
  <c r="H227" i="12"/>
  <c r="H235" i="12"/>
  <c r="H243" i="12"/>
  <c r="H251" i="12"/>
  <c r="H259" i="12"/>
  <c r="H267" i="12"/>
  <c r="H275" i="12"/>
  <c r="H283" i="12"/>
  <c r="H291" i="12"/>
  <c r="H299" i="12"/>
  <c r="H307" i="12"/>
  <c r="H315" i="12"/>
  <c r="H323" i="12"/>
  <c r="H331" i="12"/>
  <c r="H339" i="12"/>
  <c r="H347" i="12"/>
  <c r="H355" i="12"/>
  <c r="H363" i="12"/>
  <c r="H371" i="12"/>
  <c r="H379" i="12"/>
  <c r="H387" i="12"/>
  <c r="H395" i="12"/>
  <c r="H403" i="12"/>
  <c r="H411" i="12"/>
  <c r="H419" i="12"/>
  <c r="H427" i="12"/>
  <c r="H435" i="12"/>
  <c r="H443" i="12"/>
  <c r="H451" i="12"/>
  <c r="H459" i="12"/>
  <c r="H467" i="12"/>
  <c r="H12" i="12"/>
  <c r="H20" i="12"/>
  <c r="H28" i="12"/>
  <c r="H36" i="12"/>
  <c r="H44" i="12"/>
  <c r="H52" i="12"/>
  <c r="H60" i="12"/>
  <c r="H68" i="12"/>
  <c r="H76" i="12"/>
  <c r="H84" i="12"/>
  <c r="H92" i="12"/>
  <c r="H100" i="12"/>
  <c r="H108" i="12"/>
  <c r="H116" i="12"/>
  <c r="H124" i="12"/>
  <c r="H132" i="12"/>
  <c r="H140" i="12"/>
  <c r="H148" i="12"/>
  <c r="H156" i="12"/>
  <c r="H164" i="12"/>
  <c r="H172" i="12"/>
  <c r="H180" i="12"/>
  <c r="H188" i="12"/>
  <c r="H196" i="12"/>
  <c r="H204" i="12"/>
  <c r="H212" i="12"/>
  <c r="H220" i="12"/>
  <c r="H228" i="12"/>
  <c r="H236" i="12"/>
  <c r="H244" i="12"/>
  <c r="H252" i="12"/>
  <c r="H260" i="12"/>
  <c r="H268" i="12"/>
  <c r="H276" i="12"/>
  <c r="H284" i="12"/>
  <c r="H292" i="12"/>
  <c r="H300" i="12"/>
  <c r="H308" i="12"/>
  <c r="H316" i="12"/>
  <c r="H324" i="12"/>
  <c r="H332" i="12"/>
  <c r="H340" i="12"/>
  <c r="H348" i="12"/>
  <c r="H356" i="12"/>
  <c r="H364" i="12"/>
  <c r="H372" i="12"/>
  <c r="H380" i="12"/>
  <c r="H388" i="12"/>
  <c r="H396" i="12"/>
  <c r="H404" i="12"/>
  <c r="H412" i="12"/>
  <c r="H420" i="12"/>
  <c r="H428" i="12"/>
  <c r="H436" i="12"/>
  <c r="H444" i="12"/>
  <c r="H452" i="12"/>
  <c r="H460" i="12"/>
  <c r="H468" i="12"/>
  <c r="H14" i="12"/>
  <c r="H78" i="12"/>
  <c r="H142" i="12"/>
  <c r="H206" i="12"/>
  <c r="H245" i="12"/>
  <c r="H277" i="12"/>
  <c r="H309" i="12"/>
  <c r="H341" i="12"/>
  <c r="H373" i="12"/>
  <c r="H405" i="12"/>
  <c r="H437" i="12"/>
  <c r="H469" i="12"/>
  <c r="H22" i="12"/>
  <c r="H86" i="12"/>
  <c r="H150" i="12"/>
  <c r="H214" i="12"/>
  <c r="H246" i="12"/>
  <c r="H278" i="12"/>
  <c r="H310" i="12"/>
  <c r="H342" i="12"/>
  <c r="H374" i="12"/>
  <c r="H406" i="12"/>
  <c r="H438" i="12"/>
  <c r="H470" i="12"/>
  <c r="H30" i="12"/>
  <c r="H94" i="12"/>
  <c r="H158" i="12"/>
  <c r="H221" i="12"/>
  <c r="H253" i="12"/>
  <c r="H285" i="12"/>
  <c r="H317" i="12"/>
  <c r="H349" i="12"/>
  <c r="H381" i="12"/>
  <c r="H413" i="12"/>
  <c r="H445" i="12"/>
  <c r="H118" i="12"/>
  <c r="H182" i="12"/>
  <c r="H262" i="12"/>
  <c r="H326" i="12"/>
  <c r="H390" i="12"/>
  <c r="H454" i="12"/>
  <c r="H38" i="12"/>
  <c r="H102" i="12"/>
  <c r="H166" i="12"/>
  <c r="H222" i="12"/>
  <c r="H254" i="12"/>
  <c r="H286" i="12"/>
  <c r="H318" i="12"/>
  <c r="H350" i="12"/>
  <c r="H382" i="12"/>
  <c r="H414" i="12"/>
  <c r="H446" i="12"/>
  <c r="H110" i="12"/>
  <c r="H174" i="12"/>
  <c r="H229" i="12"/>
  <c r="H261" i="12"/>
  <c r="H293" i="12"/>
  <c r="H325" i="12"/>
  <c r="H357" i="12"/>
  <c r="H389" i="12"/>
  <c r="H421" i="12"/>
  <c r="H453" i="12"/>
  <c r="H46" i="12"/>
  <c r="H54" i="12"/>
  <c r="H62" i="12"/>
  <c r="H126" i="12"/>
  <c r="H190" i="12"/>
  <c r="H237" i="12"/>
  <c r="H269" i="12"/>
  <c r="H301" i="12"/>
  <c r="H333" i="12"/>
  <c r="H365" i="12"/>
  <c r="H397" i="12"/>
  <c r="H429" i="12"/>
  <c r="H461" i="12"/>
  <c r="H70" i="12"/>
  <c r="H134" i="12"/>
  <c r="H198" i="12"/>
  <c r="H238" i="12"/>
  <c r="H270" i="12"/>
  <c r="H302" i="12"/>
  <c r="H334" i="12"/>
  <c r="H366" i="12"/>
  <c r="H398" i="12"/>
  <c r="H430" i="12"/>
  <c r="H462" i="12"/>
  <c r="H230" i="12"/>
  <c r="H294" i="12"/>
  <c r="H358" i="12"/>
  <c r="H422" i="12"/>
  <c r="O33" i="1" a="1"/>
  <c r="O33" i="1" s="1"/>
  <c r="O8" i="12"/>
  <c r="N8" i="12"/>
  <c r="S34" i="1" a="1"/>
  <c r="S34" i="1" s="1"/>
  <c r="U34" i="1" a="1"/>
  <c r="U34" i="1" s="1"/>
  <c r="O34" i="1" a="1"/>
  <c r="O34" i="1" s="1"/>
  <c r="T34" i="1" a="1"/>
  <c r="T34" i="1" s="1"/>
  <c r="P34" i="1" a="1"/>
  <c r="P34" i="1" s="1"/>
  <c r="Q34" i="1" a="1"/>
  <c r="Q34" i="1" s="1"/>
  <c r="V34" i="1" a="1"/>
  <c r="V34" i="1" s="1"/>
  <c r="O35" i="1" a="1"/>
  <c r="O35" i="1" s="1"/>
  <c r="T35" i="1" a="1"/>
  <c r="T35" i="1" s="1"/>
  <c r="P35" i="1" a="1"/>
  <c r="P35" i="1" s="1"/>
  <c r="U35" i="1" a="1"/>
  <c r="U35" i="1" s="1"/>
  <c r="Q35" i="1" a="1"/>
  <c r="Q35" i="1" s="1"/>
  <c r="V35" i="1" a="1"/>
  <c r="V35" i="1" s="1"/>
  <c r="S35" i="1" a="1"/>
  <c r="S35" i="1" s="1"/>
  <c r="P36" i="1" a="1"/>
  <c r="P36" i="1" s="1"/>
  <c r="U36" i="1" a="1"/>
  <c r="U36" i="1" s="1"/>
  <c r="O36" i="1" a="1"/>
  <c r="O36" i="1" s="1"/>
  <c r="Q36" i="1" a="1"/>
  <c r="Q36" i="1" s="1"/>
  <c r="V36" i="1" a="1"/>
  <c r="V36" i="1" s="1"/>
  <c r="S36" i="1" a="1"/>
  <c r="S36" i="1" s="1"/>
  <c r="T36" i="1" a="1"/>
  <c r="T36" i="1" s="1"/>
  <c r="Q37" i="1" a="1"/>
  <c r="Q37" i="1" s="1"/>
  <c r="V37" i="1" a="1"/>
  <c r="V37" i="1" s="1"/>
  <c r="O37" i="1" a="1"/>
  <c r="O37" i="1" s="1"/>
  <c r="U37" i="1" a="1"/>
  <c r="U37" i="1" s="1"/>
  <c r="S37" i="1" a="1"/>
  <c r="S37" i="1" s="1"/>
  <c r="T37" i="1" a="1"/>
  <c r="T37" i="1" s="1"/>
  <c r="P37" i="1" a="1"/>
  <c r="P37" i="1" s="1"/>
  <c r="H6" i="12"/>
  <c r="E73" i="7"/>
  <c r="I34" i="12"/>
  <c r="O170" i="12"/>
  <c r="N170" i="12"/>
  <c r="N444" i="12"/>
  <c r="O444" i="12"/>
  <c r="N440" i="12"/>
  <c r="O440" i="12"/>
  <c r="N436" i="12"/>
  <c r="O436" i="12"/>
  <c r="N432" i="12"/>
  <c r="O432" i="12"/>
  <c r="N428" i="12"/>
  <c r="O428" i="12"/>
  <c r="N424" i="12"/>
  <c r="O424" i="12"/>
  <c r="N420" i="12"/>
  <c r="O420" i="12"/>
  <c r="O416" i="12"/>
  <c r="N416" i="12"/>
  <c r="N412" i="12"/>
  <c r="O412" i="12"/>
  <c r="N408" i="12"/>
  <c r="O408" i="12"/>
  <c r="N404" i="12"/>
  <c r="O404" i="12"/>
  <c r="N400" i="12"/>
  <c r="O400" i="12"/>
  <c r="N396" i="12"/>
  <c r="O396" i="12"/>
  <c r="N392" i="12"/>
  <c r="O392" i="12"/>
  <c r="N388" i="12"/>
  <c r="O388" i="12"/>
  <c r="O384" i="12"/>
  <c r="N384" i="12"/>
  <c r="N380" i="12"/>
  <c r="O380" i="12"/>
  <c r="N376" i="12"/>
  <c r="O376" i="12"/>
  <c r="N372" i="12"/>
  <c r="O372" i="12"/>
  <c r="N368" i="12"/>
  <c r="O368" i="12"/>
  <c r="N364" i="12"/>
  <c r="O364" i="12"/>
  <c r="N360" i="12"/>
  <c r="O360" i="12"/>
  <c r="N356" i="12"/>
  <c r="O356" i="12"/>
  <c r="O352" i="12"/>
  <c r="N352" i="12"/>
  <c r="N348" i="12"/>
  <c r="O348" i="12"/>
  <c r="N344" i="12"/>
  <c r="O344" i="12"/>
  <c r="N340" i="12"/>
  <c r="O340" i="12"/>
  <c r="N336" i="12"/>
  <c r="O336" i="12"/>
  <c r="N332" i="12"/>
  <c r="O332" i="12"/>
  <c r="N328" i="12"/>
  <c r="O328" i="12"/>
  <c r="N324" i="12"/>
  <c r="O324" i="12"/>
  <c r="N320" i="12"/>
  <c r="O320" i="12"/>
  <c r="N316" i="12"/>
  <c r="O316" i="12"/>
  <c r="N311" i="12"/>
  <c r="O311" i="12"/>
  <c r="N307" i="12"/>
  <c r="O307" i="12"/>
  <c r="N303" i="12"/>
  <c r="O303" i="12"/>
  <c r="N299" i="12"/>
  <c r="O299" i="12"/>
  <c r="N295" i="12"/>
  <c r="O295" i="12"/>
  <c r="N291" i="12"/>
  <c r="O291" i="12"/>
  <c r="N287" i="12"/>
  <c r="O287" i="12"/>
  <c r="N283" i="12"/>
  <c r="O283" i="12"/>
  <c r="N279" i="12"/>
  <c r="O279" i="12"/>
  <c r="N275" i="12"/>
  <c r="O275" i="12"/>
  <c r="N271" i="12"/>
  <c r="O271" i="12"/>
  <c r="N267" i="12"/>
  <c r="O267" i="12"/>
  <c r="N263" i="12"/>
  <c r="O263" i="12"/>
  <c r="N259" i="12"/>
  <c r="O259" i="12"/>
  <c r="N255" i="12"/>
  <c r="O255" i="12"/>
  <c r="N251" i="12"/>
  <c r="O251" i="12"/>
  <c r="N247" i="12"/>
  <c r="O247" i="12"/>
  <c r="N243" i="12"/>
  <c r="O243" i="12"/>
  <c r="N239" i="12"/>
  <c r="O239" i="12"/>
  <c r="N235" i="12"/>
  <c r="O235" i="12"/>
  <c r="N231" i="12"/>
  <c r="O231" i="12"/>
  <c r="N227" i="12"/>
  <c r="O227" i="12"/>
  <c r="N223" i="12"/>
  <c r="O223" i="12"/>
  <c r="N219" i="12"/>
  <c r="O219" i="12"/>
  <c r="N215" i="12"/>
  <c r="O215" i="12"/>
  <c r="N211" i="12"/>
  <c r="O211" i="12"/>
  <c r="N207" i="12"/>
  <c r="O207" i="12"/>
  <c r="N203" i="12"/>
  <c r="O203" i="12"/>
  <c r="N199" i="12"/>
  <c r="O199" i="12"/>
  <c r="N195" i="12"/>
  <c r="O195" i="12"/>
  <c r="N191" i="12"/>
  <c r="O191" i="12"/>
  <c r="N187" i="12"/>
  <c r="O187" i="12"/>
  <c r="N183" i="12"/>
  <c r="O183" i="12"/>
  <c r="N179" i="12"/>
  <c r="O179" i="12"/>
  <c r="N171" i="12"/>
  <c r="O171" i="12"/>
  <c r="N165" i="12"/>
  <c r="O165" i="12"/>
  <c r="O161" i="12"/>
  <c r="N161" i="12"/>
  <c r="N157" i="12"/>
  <c r="O157" i="12"/>
  <c r="N153" i="12"/>
  <c r="O153" i="12"/>
  <c r="N149" i="12"/>
  <c r="O149" i="12"/>
  <c r="O145" i="12"/>
  <c r="N145" i="12"/>
  <c r="O140" i="12"/>
  <c r="N140" i="12"/>
  <c r="N136" i="12"/>
  <c r="O136" i="12"/>
  <c r="N132" i="12"/>
  <c r="O132" i="12"/>
  <c r="N128" i="12"/>
  <c r="O128"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3" i="12"/>
  <c r="O443" i="12"/>
  <c r="O439" i="12"/>
  <c r="N439" i="12"/>
  <c r="N435" i="12"/>
  <c r="O435" i="12"/>
  <c r="N431" i="12"/>
  <c r="O431" i="12"/>
  <c r="N427" i="12"/>
  <c r="O427" i="12"/>
  <c r="O423" i="12"/>
  <c r="N423" i="12"/>
  <c r="N419" i="12"/>
  <c r="O419" i="12"/>
  <c r="N415" i="12"/>
  <c r="O415" i="12"/>
  <c r="N411" i="12"/>
  <c r="O411" i="12"/>
  <c r="O407" i="12"/>
  <c r="N407" i="12"/>
  <c r="N403" i="12"/>
  <c r="O403" i="12"/>
  <c r="N399" i="12"/>
  <c r="O399" i="12"/>
  <c r="N395" i="12"/>
  <c r="O395" i="12"/>
  <c r="O391" i="12"/>
  <c r="N391" i="12"/>
  <c r="N387" i="12"/>
  <c r="O387" i="12"/>
  <c r="N383" i="12"/>
  <c r="O383" i="12"/>
  <c r="N379" i="12"/>
  <c r="O379" i="12"/>
  <c r="O375" i="12"/>
  <c r="N375" i="12"/>
  <c r="N371" i="12"/>
  <c r="O371" i="12"/>
  <c r="N367" i="12"/>
  <c r="O367" i="12"/>
  <c r="N363" i="12"/>
  <c r="O363" i="12"/>
  <c r="O359" i="12"/>
  <c r="N359" i="12"/>
  <c r="N355" i="12"/>
  <c r="O355" i="12"/>
  <c r="N351" i="12"/>
  <c r="O351" i="12"/>
  <c r="N347" i="12"/>
  <c r="O347" i="12"/>
  <c r="N343" i="12"/>
  <c r="O343" i="12"/>
  <c r="N339" i="12"/>
  <c r="O339" i="12"/>
  <c r="O335" i="12"/>
  <c r="N335" i="12"/>
  <c r="O331" i="12"/>
  <c r="N331" i="12"/>
  <c r="O327" i="12"/>
  <c r="N327" i="12"/>
  <c r="N323" i="12"/>
  <c r="O323" i="12"/>
  <c r="O319" i="12"/>
  <c r="N319" i="12"/>
  <c r="O315" i="12"/>
  <c r="N315" i="12"/>
  <c r="O310" i="12"/>
  <c r="N310" i="12"/>
  <c r="N306" i="12"/>
  <c r="O306" i="12"/>
  <c r="O302" i="12"/>
  <c r="N302" i="12"/>
  <c r="O298" i="12"/>
  <c r="N298" i="12"/>
  <c r="O294" i="12"/>
  <c r="N294" i="12"/>
  <c r="N290" i="12"/>
  <c r="O290" i="12"/>
  <c r="O286" i="12"/>
  <c r="N286" i="12"/>
  <c r="O282" i="12"/>
  <c r="N282" i="12"/>
  <c r="O278" i="12"/>
  <c r="N278" i="12"/>
  <c r="N274" i="12"/>
  <c r="O274" i="12"/>
  <c r="O270" i="12"/>
  <c r="N270" i="12"/>
  <c r="O266" i="12"/>
  <c r="N266" i="12"/>
  <c r="O262" i="12"/>
  <c r="N262" i="12"/>
  <c r="N258" i="12"/>
  <c r="O258" i="12"/>
  <c r="O254" i="12"/>
  <c r="N254" i="12"/>
  <c r="O250" i="12"/>
  <c r="N250" i="12"/>
  <c r="O246" i="12"/>
  <c r="N246" i="12"/>
  <c r="N242" i="12"/>
  <c r="O242" i="12"/>
  <c r="O238" i="12"/>
  <c r="N238" i="12"/>
  <c r="O234" i="12"/>
  <c r="N234" i="12"/>
  <c r="O230" i="12"/>
  <c r="N230" i="12"/>
  <c r="N226" i="12"/>
  <c r="O226" i="12"/>
  <c r="O222" i="12"/>
  <c r="N222" i="12"/>
  <c r="O218" i="12"/>
  <c r="N218" i="12"/>
  <c r="O214" i="12"/>
  <c r="N214" i="12"/>
  <c r="N210" i="12"/>
  <c r="O210" i="12"/>
  <c r="O206" i="12"/>
  <c r="N206" i="12"/>
  <c r="O202" i="12"/>
  <c r="N202" i="12"/>
  <c r="O198" i="12"/>
  <c r="N198" i="12"/>
  <c r="N194" i="12"/>
  <c r="O194" i="12"/>
  <c r="O190" i="12"/>
  <c r="N190" i="12"/>
  <c r="O186" i="12"/>
  <c r="N186" i="12"/>
  <c r="O182" i="12"/>
  <c r="N182" i="12"/>
  <c r="O177" i="12"/>
  <c r="N177" i="12"/>
  <c r="N168" i="12"/>
  <c r="O168" i="12"/>
  <c r="O164" i="12"/>
  <c r="N164" i="12"/>
  <c r="N160" i="12"/>
  <c r="O160" i="12"/>
  <c r="O156" i="12"/>
  <c r="N156" i="12"/>
  <c r="N152" i="12"/>
  <c r="O152" i="12"/>
  <c r="N148" i="12"/>
  <c r="O148" i="12"/>
  <c r="N143" i="12"/>
  <c r="O143" i="12"/>
  <c r="N139" i="12"/>
  <c r="O139" i="12"/>
  <c r="N135" i="12"/>
  <c r="O135" i="12"/>
  <c r="N131" i="12"/>
  <c r="O131" i="12"/>
  <c r="N127" i="12"/>
  <c r="O127"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P33" i="1" s="1" a="1"/>
  <c r="P33" i="1" s="1"/>
  <c r="N144" i="12"/>
  <c r="O144" i="12"/>
  <c r="N172" i="12"/>
  <c r="O172" i="12"/>
  <c r="N442" i="12"/>
  <c r="O442" i="12"/>
  <c r="O438" i="12"/>
  <c r="N438" i="12"/>
  <c r="O434" i="12"/>
  <c r="N434" i="12"/>
  <c r="N430" i="12"/>
  <c r="O430" i="12"/>
  <c r="N426" i="12"/>
  <c r="O426" i="12"/>
  <c r="O422" i="12"/>
  <c r="N422" i="12"/>
  <c r="O418" i="12"/>
  <c r="N418" i="12"/>
  <c r="N414" i="12"/>
  <c r="O414" i="12"/>
  <c r="N410" i="12"/>
  <c r="O410" i="12"/>
  <c r="O406" i="12"/>
  <c r="N406" i="12"/>
  <c r="O402" i="12"/>
  <c r="N402" i="12"/>
  <c r="N398" i="12"/>
  <c r="O398" i="12"/>
  <c r="N394" i="12"/>
  <c r="O394" i="12"/>
  <c r="O390" i="12"/>
  <c r="N390" i="12"/>
  <c r="O386" i="12"/>
  <c r="N386" i="12"/>
  <c r="N382" i="12"/>
  <c r="O382" i="12"/>
  <c r="N378" i="12"/>
  <c r="O378" i="12"/>
  <c r="O374" i="12"/>
  <c r="N374" i="12"/>
  <c r="O370" i="12"/>
  <c r="N370" i="12"/>
  <c r="N366" i="12"/>
  <c r="O366" i="12"/>
  <c r="N362" i="12"/>
  <c r="O362" i="12"/>
  <c r="O358" i="12"/>
  <c r="N358" i="12"/>
  <c r="O354" i="12"/>
  <c r="N354" i="12"/>
  <c r="N350" i="12"/>
  <c r="O350" i="12"/>
  <c r="N346" i="12"/>
  <c r="O346" i="12"/>
  <c r="O342" i="12"/>
  <c r="N342" i="12"/>
  <c r="N338" i="12"/>
  <c r="O338" i="12"/>
  <c r="N334" i="12"/>
  <c r="O334" i="12"/>
  <c r="N330" i="12"/>
  <c r="O330" i="12"/>
  <c r="O326" i="12"/>
  <c r="N326" i="12"/>
  <c r="N322" i="12"/>
  <c r="O322" i="12"/>
  <c r="N318" i="12"/>
  <c r="O318" i="12"/>
  <c r="O314" i="12"/>
  <c r="N314" i="12"/>
  <c r="N309" i="12"/>
  <c r="O309" i="12"/>
  <c r="O305" i="12"/>
  <c r="N305" i="12"/>
  <c r="N301" i="12"/>
  <c r="O301" i="12"/>
  <c r="N297" i="12"/>
  <c r="O297" i="12"/>
  <c r="N293" i="12"/>
  <c r="O293" i="12"/>
  <c r="O289" i="12"/>
  <c r="N289" i="12"/>
  <c r="N285" i="12"/>
  <c r="O285" i="12"/>
  <c r="N281" i="12"/>
  <c r="O281" i="12"/>
  <c r="N277" i="12"/>
  <c r="O277" i="12"/>
  <c r="O273" i="12"/>
  <c r="N273" i="12"/>
  <c r="N269" i="12"/>
  <c r="O269" i="12"/>
  <c r="N265" i="12"/>
  <c r="O265" i="12"/>
  <c r="N261" i="12"/>
  <c r="O261" i="12"/>
  <c r="N257" i="12"/>
  <c r="O257" i="12"/>
  <c r="N253" i="12"/>
  <c r="O253" i="12"/>
  <c r="O249" i="12"/>
  <c r="N249" i="12"/>
  <c r="N245" i="12"/>
  <c r="O245" i="12"/>
  <c r="O241" i="12"/>
  <c r="N241" i="12"/>
  <c r="N237" i="12"/>
  <c r="O237" i="12"/>
  <c r="N233" i="12"/>
  <c r="O233" i="12"/>
  <c r="N229" i="12"/>
  <c r="O229" i="12"/>
  <c r="O225" i="12"/>
  <c r="N225" i="12"/>
  <c r="N221" i="12"/>
  <c r="O221" i="12"/>
  <c r="N217" i="12"/>
  <c r="O217" i="12"/>
  <c r="N213" i="12"/>
  <c r="O213" i="12"/>
  <c r="O209" i="12"/>
  <c r="N209" i="12"/>
  <c r="N205" i="12"/>
  <c r="O205" i="12"/>
  <c r="N201" i="12"/>
  <c r="O201" i="12"/>
  <c r="N197" i="12"/>
  <c r="O197" i="12"/>
  <c r="N193" i="12"/>
  <c r="O193" i="12"/>
  <c r="N189" i="12"/>
  <c r="O189" i="12"/>
  <c r="N185" i="12"/>
  <c r="O185" i="12"/>
  <c r="N181" i="12"/>
  <c r="O181" i="12"/>
  <c r="N175" i="12"/>
  <c r="O175" i="12"/>
  <c r="N167" i="12"/>
  <c r="O167" i="12"/>
  <c r="N163" i="12"/>
  <c r="O163" i="12"/>
  <c r="N159" i="12"/>
  <c r="O159" i="12"/>
  <c r="N155" i="12"/>
  <c r="O155" i="12"/>
  <c r="N151" i="12"/>
  <c r="O151" i="12"/>
  <c r="N147" i="12"/>
  <c r="O147" i="12"/>
  <c r="O142" i="12"/>
  <c r="N142" i="12"/>
  <c r="O138" i="12"/>
  <c r="N138" i="12"/>
  <c r="O134" i="12"/>
  <c r="N134" i="12"/>
  <c r="N130" i="12"/>
  <c r="O130"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8" i="12"/>
  <c r="O178" i="12"/>
  <c r="N176" i="12"/>
  <c r="O176" i="12"/>
  <c r="N445" i="12"/>
  <c r="O445" i="12"/>
  <c r="N441" i="12"/>
  <c r="O441" i="12"/>
  <c r="N437" i="12"/>
  <c r="O437" i="12"/>
  <c r="N433" i="12"/>
  <c r="O433" i="12"/>
  <c r="N429" i="12"/>
  <c r="O429" i="12"/>
  <c r="N425" i="12"/>
  <c r="O425" i="12"/>
  <c r="N421" i="12"/>
  <c r="O421" i="12"/>
  <c r="N417" i="12"/>
  <c r="O417" i="12"/>
  <c r="N413" i="12"/>
  <c r="O413" i="12"/>
  <c r="N409" i="12"/>
  <c r="O409" i="12"/>
  <c r="N405" i="12"/>
  <c r="O405" i="12"/>
  <c r="N401" i="12"/>
  <c r="O401" i="12"/>
  <c r="N397" i="12"/>
  <c r="O397" i="12"/>
  <c r="N393" i="12"/>
  <c r="O393" i="12"/>
  <c r="N389" i="12"/>
  <c r="O389" i="12"/>
  <c r="N385" i="12"/>
  <c r="O385" i="12"/>
  <c r="N381" i="12"/>
  <c r="O381" i="12"/>
  <c r="N377" i="12"/>
  <c r="O377" i="12"/>
  <c r="N373" i="12"/>
  <c r="O373" i="12"/>
  <c r="N369" i="12"/>
  <c r="O369" i="12"/>
  <c r="N365" i="12"/>
  <c r="O365" i="12"/>
  <c r="N361" i="12"/>
  <c r="O361" i="12"/>
  <c r="N357" i="12"/>
  <c r="O357" i="12"/>
  <c r="N353" i="12"/>
  <c r="O353" i="12"/>
  <c r="N349" i="12"/>
  <c r="O349" i="12"/>
  <c r="N345" i="12"/>
  <c r="O345" i="12"/>
  <c r="O341" i="12"/>
  <c r="N341" i="12"/>
  <c r="N337" i="12"/>
  <c r="O337" i="12"/>
  <c r="O333" i="12"/>
  <c r="N333" i="12"/>
  <c r="N329" i="12"/>
  <c r="O329" i="12"/>
  <c r="N325" i="12"/>
  <c r="O325" i="12"/>
  <c r="N321" i="12"/>
  <c r="O321" i="12"/>
  <c r="O317" i="12"/>
  <c r="N317" i="12"/>
  <c r="N313" i="12"/>
  <c r="O313" i="12"/>
  <c r="N308" i="12"/>
  <c r="O308" i="12"/>
  <c r="N304" i="12"/>
  <c r="O304" i="12"/>
  <c r="N300" i="12"/>
  <c r="O300" i="12"/>
  <c r="N296" i="12"/>
  <c r="O296" i="12"/>
  <c r="O292" i="12"/>
  <c r="N292" i="12"/>
  <c r="N288" i="12"/>
  <c r="O288" i="12"/>
  <c r="O284" i="12"/>
  <c r="N284" i="12"/>
  <c r="N280" i="12"/>
  <c r="O280" i="12"/>
  <c r="N276" i="12"/>
  <c r="O276" i="12"/>
  <c r="N272" i="12"/>
  <c r="O272" i="12"/>
  <c r="O268" i="12"/>
  <c r="N268" i="12"/>
  <c r="N264" i="12"/>
  <c r="O264" i="12"/>
  <c r="N260" i="12"/>
  <c r="O260" i="12"/>
  <c r="N256" i="12"/>
  <c r="O256" i="12"/>
  <c r="O252" i="12"/>
  <c r="N252" i="12"/>
  <c r="N248" i="12"/>
  <c r="O248" i="12"/>
  <c r="N244" i="12"/>
  <c r="O244" i="12"/>
  <c r="O240" i="12"/>
  <c r="N240" i="12"/>
  <c r="N236" i="12"/>
  <c r="O236" i="12"/>
  <c r="N232" i="12"/>
  <c r="O232" i="12"/>
  <c r="O228" i="12"/>
  <c r="N228" i="12"/>
  <c r="N224" i="12"/>
  <c r="O224" i="12"/>
  <c r="O220" i="12"/>
  <c r="N220" i="12"/>
  <c r="N216" i="12"/>
  <c r="O216" i="12"/>
  <c r="N212" i="12"/>
  <c r="O212" i="12"/>
  <c r="N208" i="12"/>
  <c r="O208" i="12"/>
  <c r="O204" i="12"/>
  <c r="N204" i="12"/>
  <c r="N200" i="12"/>
  <c r="O200" i="12"/>
  <c r="N196" i="12"/>
  <c r="O196" i="12"/>
  <c r="N192" i="12"/>
  <c r="O192" i="12"/>
  <c r="O188" i="12"/>
  <c r="N188" i="12"/>
  <c r="N184" i="12"/>
  <c r="O184" i="12"/>
  <c r="N180" i="12"/>
  <c r="O180" i="12"/>
  <c r="N173" i="12"/>
  <c r="O173" i="12"/>
  <c r="O166" i="12"/>
  <c r="N166" i="12"/>
  <c r="N162" i="12"/>
  <c r="O162" i="12"/>
  <c r="O158" i="12"/>
  <c r="N158" i="12"/>
  <c r="O154" i="12"/>
  <c r="N154" i="12"/>
  <c r="O150" i="12"/>
  <c r="N150" i="12"/>
  <c r="N146" i="12"/>
  <c r="O146" i="12"/>
  <c r="N141" i="12"/>
  <c r="O141" i="12"/>
  <c r="N137" i="12"/>
  <c r="O137" i="12"/>
  <c r="N133" i="12"/>
  <c r="O133" i="12"/>
  <c r="N129" i="12"/>
  <c r="O129"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4" i="12"/>
  <c r="N174" i="12"/>
  <c r="N169" i="12"/>
  <c r="O169"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11" i="7"/>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Q33" i="1" l="1" a="1"/>
  <c r="Q33" i="1" s="1"/>
  <c r="S33" i="1" a="1"/>
  <c r="S33" i="1" s="1"/>
  <c r="U33" i="1" a="1"/>
  <c r="U33" i="1" s="1"/>
  <c r="T33" i="1" a="1"/>
  <c r="T33" i="1" s="1"/>
  <c r="V33" i="1" a="1"/>
  <c r="V33" i="1" s="1"/>
  <c r="E33" i="7"/>
  <c r="E72" i="7"/>
  <c r="F36" i="1"/>
  <c r="E74" i="7"/>
  <c r="G80" i="1"/>
  <c r="F35" i="1"/>
  <c r="E35" i="7"/>
  <c r="F37" i="1"/>
  <c r="F34" i="1"/>
  <c r="G79" i="1"/>
  <c r="F73" i="7" s="1"/>
  <c r="N73" i="7" s="1"/>
  <c r="E34" i="7"/>
  <c r="K5" i="7"/>
  <c r="Q31" i="7"/>
  <c r="Q29" i="7"/>
  <c r="G47" i="7"/>
  <c r="Q30"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F33" i="1" l="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G70" i="1" l="1"/>
  <c r="N74" i="7"/>
  <c r="F75" i="7"/>
  <c r="N75" i="7" s="1"/>
  <c r="F76" i="7"/>
  <c r="O76" i="7" s="1"/>
  <c r="Q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55" i="8"/>
  <c r="C13" i="8"/>
  <c r="B13" i="8"/>
  <c r="B55" i="8"/>
  <c r="G72" i="1"/>
  <c r="B4" i="3" l="1"/>
  <c r="G75" i="1" l="1"/>
  <c r="G69" i="7" s="1"/>
  <c r="I66" i="7" l="1"/>
  <c r="I65" i="7"/>
  <c r="I64" i="7"/>
  <c r="G71" i="1"/>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39" i="8"/>
  <c r="B39" i="8"/>
  <c r="AH4" i="1"/>
  <c r="P75" i="7" l="1"/>
  <c r="Q75" i="7"/>
  <c r="P74" i="7"/>
  <c r="Q74" i="7"/>
  <c r="P73" i="7"/>
  <c r="Q73" i="7"/>
  <c r="Q53" i="7"/>
  <c r="P53" i="7"/>
  <c r="Q52" i="7"/>
  <c r="P52" i="7"/>
  <c r="P47" i="7"/>
  <c r="Q47" i="7"/>
  <c r="P61" i="7"/>
  <c r="Q61" i="7"/>
  <c r="Q60" i="7"/>
  <c r="P60" i="7"/>
  <c r="Q72" i="7"/>
  <c r="P72" i="7"/>
  <c r="P70" i="7"/>
  <c r="Q70" i="7"/>
  <c r="P57" i="7"/>
  <c r="Q57" i="7"/>
  <c r="Q87" i="7"/>
  <c r="P87" i="7"/>
  <c r="C17" i="8"/>
  <c r="C16" i="8"/>
  <c r="C59" i="8"/>
  <c r="C60" i="8"/>
  <c r="C58" i="8"/>
  <c r="C57" i="8"/>
  <c r="C56" i="8"/>
  <c r="C54" i="8"/>
  <c r="C52" i="8"/>
  <c r="C51" i="8"/>
  <c r="C50" i="8"/>
  <c r="C49" i="8"/>
  <c r="C48" i="8"/>
  <c r="C47" i="8"/>
  <c r="C46" i="8"/>
  <c r="C45" i="8"/>
  <c r="C44" i="8"/>
  <c r="C43" i="8"/>
  <c r="C38" i="8"/>
  <c r="C37" i="8"/>
  <c r="C36" i="8"/>
  <c r="C35" i="8"/>
  <c r="C34" i="8"/>
  <c r="C32" i="8"/>
  <c r="C30" i="8"/>
  <c r="C29" i="8"/>
  <c r="C28" i="8"/>
  <c r="C27" i="8"/>
  <c r="C26" i="8"/>
  <c r="C25" i="8"/>
  <c r="C24" i="8"/>
  <c r="C23" i="8"/>
  <c r="C22" i="8"/>
  <c r="C21" i="8"/>
  <c r="C20" i="8"/>
  <c r="C19" i="8"/>
  <c r="C18" i="8"/>
  <c r="C42" i="8"/>
  <c r="C41" i="8"/>
  <c r="C40" i="8"/>
  <c r="C7" i="8"/>
  <c r="C8" i="8"/>
  <c r="C11" i="8"/>
  <c r="C12" i="8"/>
  <c r="C14" i="8"/>
  <c r="C15" i="8"/>
  <c r="B60" i="8"/>
  <c r="B56" i="8"/>
  <c r="B57" i="8"/>
  <c r="B58" i="8"/>
  <c r="B59" i="8"/>
  <c r="B54" i="8"/>
  <c r="B7" i="8"/>
  <c r="B8" i="8"/>
  <c r="B11" i="8"/>
  <c r="B12" i="8"/>
  <c r="B14" i="8"/>
  <c r="B15" i="8"/>
  <c r="B16" i="8"/>
  <c r="B17" i="8"/>
  <c r="B18" i="8"/>
  <c r="B19" i="8"/>
  <c r="B20" i="8"/>
  <c r="B21" i="8"/>
  <c r="B22" i="8"/>
  <c r="B23" i="8"/>
  <c r="B24" i="8"/>
  <c r="B25" i="8"/>
  <c r="B26" i="8"/>
  <c r="B27" i="8"/>
  <c r="B28" i="8"/>
  <c r="B29" i="8"/>
  <c r="B30" i="8"/>
  <c r="B32" i="8"/>
  <c r="B34" i="8"/>
  <c r="B35" i="8"/>
  <c r="B36" i="8"/>
  <c r="B37" i="8"/>
  <c r="B38" i="8"/>
  <c r="B40" i="8"/>
  <c r="B41" i="8"/>
  <c r="B42" i="8"/>
  <c r="B43" i="8"/>
  <c r="B44" i="8"/>
  <c r="B45" i="8"/>
  <c r="B46" i="8"/>
  <c r="B47" i="8"/>
  <c r="B48" i="8"/>
  <c r="B49" i="8"/>
  <c r="B50" i="8"/>
  <c r="B51" i="8"/>
  <c r="B52"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F83" i="1" l="1"/>
  <c r="F74" i="1"/>
  <c r="F95" i="1"/>
  <c r="Q56" i="1"/>
  <c r="S68" i="1"/>
  <c r="Q68" i="1"/>
  <c r="F68" i="1" s="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c r="J75" i="7"/>
  <c r="Q77" i="7" l="1"/>
  <c r="P89" i="7"/>
  <c r="P77" i="7"/>
  <c r="P62" i="7"/>
  <c r="Q62" i="7"/>
  <c r="I37" i="7"/>
  <c r="B6" i="8"/>
  <c r="D87" i="1" l="1"/>
  <c r="D81" i="7" s="1"/>
  <c r="D95" i="1" l="1"/>
  <c r="D89" i="7" s="1"/>
  <c r="D83" i="1" l="1"/>
  <c r="D77" i="7" s="1"/>
  <c r="D70" i="7"/>
  <c r="B13" i="4"/>
  <c r="B12" i="4"/>
  <c r="J73" i="7" l="1"/>
  <c r="J70" i="7"/>
  <c r="J72" i="7"/>
  <c r="B6" i="1" l="1"/>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J14" i="7"/>
  <c r="N68" i="7" l="1"/>
  <c r="F46" i="7"/>
  <c r="J58" i="7"/>
  <c r="G54" i="7"/>
  <c r="J68" i="7"/>
  <c r="J13" i="7"/>
  <c r="J9"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<sst xmlns="http://schemas.openxmlformats.org/spreadsheetml/2006/main" count="9280" uniqueCount="5376">
  <si>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</si>
  <si>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</si>
  <si>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</si>
  <si>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</si>
  <si>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</si>
  <si>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</si>
  <si>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</si>
  <si>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</si>
  <si>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</si>
  <si>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</si>
  <si>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</si>
  <si>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</si>
  <si>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</si>
  <si>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</si>
  <si>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</si>
  <si>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</si>
  <si>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</si>
  <si>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</si>
  <si>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</si>
  <si>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</si>
  <si>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</si>
  <si>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</si>
  <si>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</si>
  <si>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</si>
  <si>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</si>
  <si>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</si>
  <si>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</si>
  <si>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</si>
  <si>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</si>
  <si>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</si>
  <si>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</si>
  <si>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</si>
  <si>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</si>
  <si>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</si>
  <si>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</si>
  <si>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</si>
  <si>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</si>
  <si>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</si>
  <si>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</si>
  <si>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</si>
  <si>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</si>
  <si>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</si>
  <si>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</si>
  <si>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</si>
  <si>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</si>
  <si>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</si>
  <si>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</si>
  <si>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</si>
  <si>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</si>
  <si>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</si>
  <si>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</si>
  <si>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</si>
  <si>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</si>
  <si>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</si>
  <si>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</si>
  <si>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</si>
  <si>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</si>
  <si>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</si>
  <si>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</si>
  <si>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</si>
  <si>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</si>
  <si>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</si>
  <si>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</si>
  <si>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</si>
  <si>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</si>
  <si>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</si>
  <si>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</si>
  <si>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</si>
  <si>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</si>
  <si>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</si>
  <si>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</si>
  <si>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</si>
  <si>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</si>
  <si>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</si>
  <si>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</si>
  <si>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</si>
  <si>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</si>
  <si>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</si>
  <si>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</si>
  <si>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</si>
  <si>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</si>
  <si>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</si>
  <si>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</si>
  <si>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</si>
  <si>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</si>
  <si>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</si>
  <si>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</si>
  <si>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</si>
  <si>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</si>
  <si>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</si>
  <si>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</si>
  <si>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</si>
  <si>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</si>
  <si>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</si>
  <si>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</si>
  <si>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</si>
  <si>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</si>
  <si>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</si>
  <si>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</si>
  <si>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</si>
  <si>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</si>
  <si>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</si>
  <si>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</si>
  <si>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</si>
  <si>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</si>
  <si>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</si>
  <si>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</si>
  <si>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</si>
  <si>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</si>
  <si>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</si>
  <si>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</si>
  <si>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</si>
  <si>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</si>
  <si>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</si>
  <si>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</si>
  <si>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</si>
  <si>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</si>
  <si>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</si>
  <si>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</si>
  <si>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</si>
  <si>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</si>
  <si>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</si>
  <si>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</si>
  <si>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</si>
  <si>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</si>
  <si>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</si>
  <si>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</si>
  <si>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</si>
  <si>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</si>
  <si>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</si>
  <si>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</si>
  <si>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</si>
  <si>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</si>
  <si>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</si>
  <si>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</si>
  <si>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</si>
  <si>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</si>
  <si>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</si>
  <si>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</si>
  <si>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</si>
  <si>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</si>
  <si>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</si>
  <si>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</si>
  <si>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</si>
  <si>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</si>
  <si>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</si>
  <si>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</si>
  <si>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</si>
  <si>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</si>
  <si>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</si>
  <si>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</si>
  <si>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</si>
  <si>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</si>
  <si>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</si>
  <si>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</si>
  <si>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</si>
  <si>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</si>
  <si>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</si>
  <si>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</si>
  <si>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</si>
  <si>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</si>
  <si>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</si>
  <si>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</si>
  <si>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</si>
  <si>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</si>
  <si>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</si>
  <si>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</si>
  <si>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</si>
  <si>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</si>
  <si>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</si>
  <si>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</si>
  <si>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</si>
  <si>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</si>
  <si>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</si>
  <si>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</si>
  <si>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</si>
  <si>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</si>
  <si>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</si>
  <si>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</si>
  <si>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</si>
  <si>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</si>
  <si>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</si>
  <si>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</si>
  <si>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</si>
  <si>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</si>
  <si>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</si>
  <si>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</si>
  <si>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</si>
  <si>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</si>
  <si>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</si>
  <si>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</si>
  <si>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</si>
  <si>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</si>
  <si>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</si>
  <si>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</si>
  <si>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</si>
  <si>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</si>
  <si>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</si>
  <si>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</si>
  <si>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</si>
  <si>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</si>
  <si>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</si>
  <si>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</si>
  <si>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</si>
  <si>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</si>
  <si>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</si>
  <si>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</si>
  <si>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</si>
  <si>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</si>
  <si>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</si>
  <si>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</si>
  <si>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</si>
  <si>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</si>
  <si>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</si>
  <si>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</si>
  <si>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</si>
  <si>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</si>
  <si>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</si>
  <si>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</si>
  <si>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</si>
  <si>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</si>
  <si>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
  </si>
  <si>
    <t xml:space="preserve">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t>
  </si>
  <si>
    <t xml:space="preserve">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t>
  </si>
  <si>
    <t xml:space="preserve">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</si>
  <si>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</si>
  <si>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t>
  </si>
  <si>
    <t xml:space="preserve">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</si>
  <si>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</si>
  <si>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</si>
  <si>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</si>
  <si>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</si>
  <si>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</si>
  <si>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</si>
  <si>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</si>
  <si>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</si>
  <si>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</si>
  <si>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</si>
  <si>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</si>
  <si>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</si>
  <si>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</si>
  <si>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</si>
  <si>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</si>
  <si>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</si>
  <si>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</si>
  <si>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</si>
  <si>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</si>
  <si>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</si>
  <si>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</si>
  <si>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t>
  </si>
  <si>
    <t xml:space="preserve">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Il aide également les organisations à faire des divulgations concernant les indicateurs de travail forcé et de travail des enfants acceptés au niveau international et liés aux cadres de rapports de durabilité tels que la Global Reporting Initiative (GRI) et le Sustainability Accounting Standards Board (SASB).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</si>
  <si>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</si>
  <si>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Außerdem werden Organisationen dabei unterstützt, Angaben zu international anerkannten Kennwerten für Zwangs- und Kinderarbeit zu machen, die mit Rahmenwerken für die Nachhaltigkeitsberichterstattung wie der Global Reporting Initiative (GRI) und dem Sustainability Accounting Standards Board (SASB) verbunden sind.</t>
  </si>
  <si>
    <t xml:space="preserve">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t>
  </si>
  <si>
    <t xml:space="preserve">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t>
  </si>
  <si>
    <t xml:space="preserve">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t>
  </si>
  <si>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</si>
  <si>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</si>
  <si>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</si>
  <si>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</si>
  <si>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</si>
  <si>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</si>
  <si>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</si>
  <si>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</si>
  <si>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</si>
  <si>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</si>
  <si>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</si>
  <si>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</si>
  <si>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</si>
  <si>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</si>
  <si>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</si>
  <si>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</si>
  <si>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</si>
  <si>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</si>
  <si>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</si>
  <si>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</si>
  <si>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</si>
  <si>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</si>
  <si>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</si>
  <si>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</si>
  <si>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</si>
  <si>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</si>
  <si>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</si>
  <si>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</si>
  <si>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</si>
  <si>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</si>
  <si>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</si>
  <si>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</si>
  <si>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</si>
  <si>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</si>
  <si>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</si>
  <si>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</si>
  <si>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</si>
  <si>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</si>
  <si>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</si>
  <si>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</si>
  <si>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</si>
  <si>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</si>
  <si>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</si>
  <si>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</si>
  <si>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</si>
  <si>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</si>
  <si>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</si>
  <si>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</si>
  <si>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</si>
  <si>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</si>
  <si>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</si>
  <si>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</si>
  <si>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</si>
  <si>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</si>
  <si>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</si>
  <si>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</si>
  <si>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 xml:space="preserve">Use this tab to select the source countries in which your organization produces and/or sources the good(s) covered by this Declaration. </t>
  </si>
  <si>
    <t xml:space="preserve">Utilisez cet onglet pour sélectionner les pays sources dans lesquels votre organisation produit et/ou s'approvisionne en produits couverts par la présente déclaration. </t>
  </si>
  <si>
    <t xml:space="preserve">Use esta pestaña para seleccionar los países de origen en los que su organización produce y/o suministra los productos objeto de esta declaración. </t>
  </si>
  <si>
    <t xml:space="preserve">Wählen Sie auf dieser Registerkarte die Herkunftsländer aus, in denen Ihre Organisation die von dieser Erklärung betroffenen Waren herstellt und/oder bezieht. </t>
  </si>
  <si>
    <t>使用此选项卡选择本声明中贵公司生产和/或采购的商品的来源国。</t>
  </si>
  <si>
    <t>このタブを使用して、貴社が本開示の対象となる物品を生産、調達している原産国を選択します。</t>
  </si>
  <si>
    <t xml:space="preserve">Utilize este separador para selecionar os países de origem nos quais a sua organização produz e/ou adquire a(s) mercadoria(s) abrangida(s) por esta declaração. </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</si>
  <si>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</si>
  <si>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</si>
  <si>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</si>
  <si>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</si>
  <si>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</si>
  <si>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</si>
  <si>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</si>
  <si>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</si>
  <si>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</si>
  <si>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</si>
  <si>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</si>
  <si>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</si>
  <si>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</si>
  <si>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</si>
  <si>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</si>
  <si>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</si>
  <si>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</si>
  <si>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</si>
  <si>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</si>
  <si>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</si>
  <si>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</si>
  <si>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</si>
  <si>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</si>
  <si>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</si>
  <si>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</si>
  <si>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</si>
  <si>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</si>
  <si>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</si>
  <si>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</si>
  <si>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</si>
  <si>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</si>
  <si>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</si>
  <si>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</si>
  <si>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</si>
  <si>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</si>
  <si>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</si>
  <si>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</si>
  <si>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</si>
  <si>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</si>
  <si>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</si>
  <si>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</si>
  <si>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</si>
  <si>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</si>
  <si>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</si>
  <si>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</si>
  <si>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</si>
  <si>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</si>
  <si>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</si>
  <si>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</si>
  <si>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</si>
  <si>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</si>
  <si>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</si>
  <si>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</si>
  <si>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</si>
  <si>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</si>
  <si>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</si>
  <si>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</si>
  <si>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</si>
  <si>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</si>
  <si>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</si>
  <si>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</si>
  <si>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</si>
  <si>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</si>
  <si>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</si>
  <si>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</si>
  <si>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</si>
  <si>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</si>
  <si>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</si>
  <si>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</si>
  <si>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</si>
  <si>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</si>
  <si>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</si>
  <si>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</si>
  <si>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</si>
  <si>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</si>
  <si>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</si>
  <si>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</si>
  <si>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</si>
  <si>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</si>
  <si>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</si>
  <si>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</si>
  <si>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</si>
  <si>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</si>
  <si>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</si>
  <si>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</si>
  <si>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</si>
  <si>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</si>
  <si>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</si>
  <si>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</si>
  <si>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</si>
  <si>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</si>
  <si>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</si>
  <si>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</si>
  <si>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</si>
  <si>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</si>
  <si>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</si>
  <si>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</si>
  <si>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</si>
  <si>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</si>
  <si>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</si>
  <si>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</si>
  <si>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</si>
  <si>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</si>
  <si>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</si>
  <si>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</si>
  <si>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</si>
  <si>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</si>
  <si>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</si>
  <si>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</si>
  <si>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</si>
  <si>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</si>
  <si>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</si>
  <si>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</si>
  <si>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</si>
  <si>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</si>
  <si>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</si>
  <si>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</si>
  <si>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</si>
  <si>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</si>
  <si>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</si>
  <si>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</si>
  <si>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</si>
  <si>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</si>
  <si>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</si>
  <si>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</si>
  <si>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</si>
  <si>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</si>
  <si>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</si>
  <si>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</si>
  <si>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</si>
  <si>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</si>
  <si>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</si>
  <si>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</si>
  <si>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</si>
  <si>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</si>
  <si>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</si>
  <si>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</si>
  <si>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</si>
  <si>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</si>
  <si>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</si>
  <si>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</si>
  <si>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</si>
  <si>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</si>
  <si>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</si>
  <si>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</si>
  <si>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</si>
  <si>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</si>
  <si>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</si>
  <si>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</si>
  <si>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</si>
  <si>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</si>
  <si>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</si>
  <si>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</si>
  <si>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</si>
  <si>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</si>
  <si>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</si>
  <si>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</si>
  <si>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</si>
  <si>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</si>
  <si>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</si>
  <si>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</si>
  <si>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</si>
  <si>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</si>
  <si>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</si>
  <si>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</si>
  <si>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</si>
  <si>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</si>
  <si>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</si>
  <si>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</si>
  <si>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</si>
  <si>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</si>
  <si>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</si>
  <si>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</si>
  <si>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</si>
  <si>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</si>
  <si>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</si>
  <si>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</si>
  <si>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</si>
  <si>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</si>
  <si>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</si>
  <si>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</si>
  <si>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</si>
  <si>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</si>
  <si>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</si>
  <si>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</si>
  <si>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</si>
  <si>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</si>
  <si>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</si>
  <si>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</si>
  <si>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</si>
  <si>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</si>
  <si>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</si>
  <si>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</si>
  <si>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</si>
  <si>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</si>
  <si>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</si>
  <si>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</si>
  <si>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</si>
  <si>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</si>
  <si>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</si>
  <si>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</si>
  <si>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</si>
  <si>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</si>
  <si>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</si>
  <si>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</si>
  <si>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</si>
  <si>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</si>
  <si>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</si>
  <si>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</si>
  <si>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</si>
  <si>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</si>
  <si>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</si>
  <si>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</si>
  <si>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</si>
  <si>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</si>
  <si>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</si>
  <si>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</si>
  <si>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</si>
  <si>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</si>
  <si>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</si>
  <si>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</si>
  <si>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</si>
  <si>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</si>
  <si>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</si>
  <si>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</si>
  <si>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</si>
  <si>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</si>
  <si>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</si>
  <si>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</si>
  <si>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</si>
  <si>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</si>
  <si>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produce and/or source (directly or indirectly) the good(s) covered by this Declaration in any of the source countries listed in the 'Source Countries tab'? Please select all countries that apply on the 'Source Countries tab'.</t>
  </si>
  <si>
    <t>Votre organisation produit-elle et/ou s'approvisionne-t-elle (directement ou indirectement) en produits couverts par la présente déclaration dans l'un des pays sources énumérés dans l'onglet « Pays sources » ? Veuillez sélectionner tous les pays qui s'appliquent dans l'onglet « Pays source ».</t>
  </si>
  <si>
    <t>¿Su organización produce o suministra (de forma directa o indirecta) los productos objeto de esta declaración en alguno de los países de origen incluidos en la pestaña "Países de origen"? Seleccione todos los países que correspondan en la pestaña "Países de origen".</t>
  </si>
  <si>
    <t>Produziert und/oder bezieht Ihre Organisation (direkt oder indirekt) die Ware(n), auf die sich diese Erklärung bezieht, in einem der in der Registerkarte „Herkunftsländer“ aufgeführten Herkunftsländer? Bitte wählen Sie auf der Registerkarte „Herkunftsländer“ alle zutreffenden Länder aus.</t>
  </si>
  <si>
    <t>贵公司是否在“来源国选项卡”中列出的任何来源国里生产和/或采购（直接或间接）本声明所涵盖的商品？请在“来源国选项卡”里选择所有适用的国家。</t>
  </si>
  <si>
    <t>貴社は、本開示の対象となる物品を（直接的または間接的に）[原産国] タブに記載されている原産国のいずれかで生産または調達していますか。[原産国] タブで該当する国をすべて選択してください。</t>
  </si>
  <si>
    <t>A sua organização produz e/ou adquire (direta ou indiretamente) a(s) mercadoria(s) abrangida(s) por esta declaração em algum dos países listados no separador «Países de origem»? Selecione todos os países aplicáveis no separador «Países de origem».</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</si>
  <si>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</si>
  <si>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</si>
  <si>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</si>
  <si>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</si>
  <si>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</si>
  <si>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</si>
  <si>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</si>
  <si>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</si>
  <si>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</si>
  <si>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</si>
  <si>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</si>
  <si>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</si>
  <si>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</si>
  <si>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</si>
  <si>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</si>
  <si>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</si>
  <si>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</si>
  <si>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</si>
  <si>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</si>
  <si>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</si>
  <si>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</si>
  <si>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</si>
  <si>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</si>
  <si>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</si>
  <si>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</si>
  <si>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</si>
  <si>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</si>
  <si>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</si>
  <si>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</si>
  <si>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</si>
  <si>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</si>
  <si>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</si>
  <si>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</si>
  <si>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</si>
  <si>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</si>
  <si>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</si>
  <si>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</si>
  <si>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</si>
  <si>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</si>
  <si>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</si>
  <si>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</si>
  <si>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</si>
  <si>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</si>
  <si>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</si>
  <si>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</si>
  <si>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</si>
  <si>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</si>
  <si>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</si>
  <si>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</si>
  <si>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</si>
  <si>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</si>
  <si>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</si>
  <si>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</si>
  <si>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</si>
  <si>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</si>
  <si>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</si>
  <si>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</si>
  <si>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</si>
  <si>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</si>
  <si>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</si>
  <si>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</si>
  <si>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</si>
  <si>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</si>
  <si>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</si>
  <si>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</si>
  <si>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</si>
  <si>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</si>
  <si>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</si>
  <si>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</si>
  <si>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</si>
  <si>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</si>
  <si>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</si>
  <si>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</si>
  <si>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</si>
  <si>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</si>
  <si>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</si>
  <si>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</si>
  <si>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</si>
  <si>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</si>
  <si>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</si>
  <si>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</si>
  <si>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</si>
  <si>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</si>
  <si>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</si>
  <si>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</si>
  <si>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</si>
  <si>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</si>
  <si>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</si>
  <si>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</si>
  <si>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</si>
  <si>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</si>
  <si>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</si>
  <si>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</si>
  <si>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</si>
  <si>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</si>
  <si>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</si>
  <si>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</si>
  <si>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</si>
  <si>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</si>
  <si>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</si>
  <si>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</si>
  <si>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</si>
  <si>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</si>
  <si>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</si>
  <si>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</si>
  <si>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</si>
  <si>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</si>
  <si>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</si>
  <si>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</si>
  <si>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</si>
  <si>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</si>
  <si>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</si>
  <si>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</si>
  <si>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</si>
  <si>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</si>
  <si>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</si>
  <si>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</si>
  <si>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</si>
  <si>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</si>
  <si>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</si>
  <si>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</si>
  <si>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</si>
  <si>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</si>
  <si>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</si>
  <si>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</si>
  <si>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</si>
  <si>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</si>
  <si>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</si>
  <si>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</si>
  <si>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</si>
  <si>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</si>
  <si>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</si>
  <si>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</si>
  <si>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</si>
  <si>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</si>
  <si>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</si>
  <si>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</si>
  <si>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</si>
  <si>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</si>
  <si>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</si>
  <si>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</si>
  <si>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</si>
  <si>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</si>
  <si>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</si>
  <si>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</si>
  <si>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</si>
  <si>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</si>
  <si>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</si>
  <si>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</si>
  <si>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</si>
  <si>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</si>
  <si>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</si>
  <si>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</si>
  <si>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</si>
  <si>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</si>
  <si>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</si>
  <si>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</si>
  <si>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</si>
  <si>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</si>
  <si>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</si>
  <si>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</si>
  <si>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</si>
  <si>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</si>
  <si>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</si>
  <si>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</si>
  <si>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</si>
  <si>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</si>
  <si>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</si>
  <si>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</si>
  <si>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</si>
  <si>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</si>
  <si>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</si>
  <si>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</si>
  <si>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</si>
  <si>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</si>
  <si>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</si>
  <si>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</si>
  <si>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</si>
  <si>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</si>
  <si>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</si>
  <si>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</si>
  <si>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</si>
  <si>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</si>
  <si>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</si>
  <si>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</si>
  <si>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</si>
  <si>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</si>
  <si>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</si>
  <si>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</si>
  <si>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</si>
  <si>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</si>
  <si>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</si>
  <si>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</si>
  <si>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</si>
  <si>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</si>
  <si>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</si>
  <si>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</si>
  <si>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</si>
  <si>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</si>
  <si>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</si>
  <si>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</si>
  <si>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</si>
  <si>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</si>
  <si>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</si>
  <si>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</si>
  <si>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</si>
  <si>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</si>
  <si>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</si>
  <si>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</si>
  <si>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</si>
  <si>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</si>
  <si>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</si>
  <si>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</si>
  <si>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</si>
  <si>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</si>
  <si>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</si>
  <si>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</si>
  <si>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</si>
  <si>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</si>
  <si>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</si>
  <si>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</si>
  <si>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</si>
  <si>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</si>
  <si>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</si>
  <si>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</si>
  <si>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</si>
  <si>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</si>
  <si>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</si>
  <si>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</si>
  <si>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</si>
  <si>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</si>
  <si>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</si>
  <si>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</si>
  <si>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</si>
  <si>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</si>
  <si>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</si>
  <si>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</si>
  <si>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</si>
  <si>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</si>
  <si>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</si>
  <si>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</si>
  <si>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</si>
  <si>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</si>
  <si>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</si>
  <si>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</si>
  <si>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</si>
  <si>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</si>
  <si>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</si>
  <si>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</si>
  <si>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</si>
  <si>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</si>
  <si>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</si>
  <si>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</si>
  <si>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</si>
  <si>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</si>
  <si>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</si>
  <si>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</si>
  <si>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</si>
  <si>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</si>
  <si>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</si>
  <si>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</si>
  <si>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</si>
  <si>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</si>
  <si>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</si>
  <si>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</si>
  <si>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</si>
  <si>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</si>
  <si>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</si>
  <si>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</si>
  <si>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</si>
  <si>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</si>
  <si>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</si>
  <si>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</si>
  <si>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</si>
  <si>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</si>
  <si>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</si>
  <si>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</si>
  <si>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</si>
  <si>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</si>
  <si>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</si>
  <si>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</si>
  <si>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</si>
  <si>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</si>
  <si>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</si>
  <si>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</si>
  <si>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</si>
  <si>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</si>
  <si>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</si>
  <si>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</si>
  <si>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</si>
  <si>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</si>
  <si>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</si>
  <si>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</si>
  <si>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</si>
  <si>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</si>
  <si>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</si>
  <si>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</si>
  <si>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</si>
  <si>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</si>
  <si>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</si>
  <si>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</si>
  <si>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</si>
  <si>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</si>
  <si>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</si>
  <si>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</si>
  <si>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</si>
  <si>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</si>
  <si>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</si>
  <si>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</si>
  <si>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</si>
  <si>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</si>
  <si>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</si>
  <si>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</si>
  <si>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</si>
  <si>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</si>
  <si>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</si>
  <si>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</si>
  <si>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</si>
  <si>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</si>
  <si>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</si>
  <si>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</si>
  <si>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</si>
  <si>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</si>
  <si>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</si>
  <si>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</si>
  <si>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</si>
  <si>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</si>
  <si>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</si>
  <si>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</si>
  <si>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</si>
  <si>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</si>
  <si>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</si>
  <si>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</si>
  <si>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</si>
  <si>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</si>
  <si>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</si>
  <si>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</si>
  <si>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</si>
  <si>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</si>
  <si>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</si>
  <si>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</si>
  <si>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</si>
  <si>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</si>
  <si>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</si>
  <si>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</si>
  <si>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</si>
  <si>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</si>
  <si>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</si>
  <si>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</si>
  <si>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</si>
  <si>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</si>
  <si>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</si>
  <si>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</si>
  <si>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</si>
  <si>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</si>
  <si>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</si>
  <si>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</si>
  <si>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</si>
  <si>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</si>
  <si>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</si>
  <si>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</si>
  <si>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</si>
  <si>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</si>
  <si>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</si>
  <si>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</si>
  <si>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</si>
  <si>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</si>
  <si>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</si>
  <si>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</si>
  <si>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</si>
  <si>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</si>
  <si>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</si>
  <si>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</si>
  <si>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</si>
  <si>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</si>
  <si>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</si>
  <si>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</si>
  <si>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</si>
  <si>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</si>
  <si>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</si>
  <si>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</si>
  <si>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</si>
  <si>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</si>
  <si>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</si>
  <si>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</si>
  <si>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</si>
  <si>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</si>
  <si>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</si>
  <si>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</si>
  <si>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</si>
  <si>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</si>
  <si>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</si>
  <si>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</si>
  <si>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</si>
  <si>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</si>
  <si>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</si>
  <si>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</si>
  <si>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</si>
  <si>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</si>
  <si>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</si>
  <si>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</si>
  <si>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</si>
  <si>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</si>
  <si>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</si>
  <si>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</si>
  <si>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</si>
  <si>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</si>
  <si>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</si>
  <si>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</si>
  <si>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</si>
  <si>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</si>
  <si>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</si>
  <si>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</si>
  <si>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</si>
  <si>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</si>
  <si>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</si>
  <si>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</si>
  <si>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</si>
  <si>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</si>
  <si>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</si>
  <si>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</si>
  <si>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</si>
  <si>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</si>
  <si>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</si>
  <si>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</si>
  <si>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</si>
  <si>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</si>
  <si>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</si>
  <si>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</si>
  <si>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</si>
  <si>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</si>
  <si>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</si>
  <si>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</si>
  <si>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</si>
  <si>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</si>
  <si>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</si>
  <si>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</si>
  <si>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</si>
  <si>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</si>
  <si>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</si>
  <si>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</si>
  <si>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</si>
  <si>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</si>
  <si>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</si>
  <si>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</si>
  <si>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</si>
  <si>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</si>
  <si>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</si>
  <si>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</si>
  <si>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</si>
  <si>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</si>
  <si>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</si>
  <si>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</si>
  <si>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</si>
  <si>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</si>
  <si>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</si>
  <si>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</si>
  <si>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</si>
  <si>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</si>
  <si>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</si>
  <si>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</si>
  <si>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</si>
  <si>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</si>
  <si>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</si>
  <si>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</si>
  <si>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</si>
  <si>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</si>
  <si>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</si>
  <si>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</si>
  <si>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</si>
  <si>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</si>
  <si>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</si>
  <si>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</si>
  <si>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</si>
  <si>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</si>
  <si>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</si>
  <si>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</si>
  <si>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</si>
  <si>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</si>
  <si>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</si>
  <si>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</si>
  <si>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</si>
  <si>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</si>
  <si>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</si>
  <si>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</si>
  <si>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</si>
  <si>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</si>
  <si>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</si>
  <si>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</si>
  <si>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</si>
  <si>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</si>
  <si>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</si>
  <si>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</si>
  <si>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</si>
  <si>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</si>
  <si>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</si>
  <si>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</si>
  <si>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</si>
  <si>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</si>
  <si>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</si>
  <si>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</si>
  <si>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</si>
  <si>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</si>
  <si>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</si>
  <si>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</si>
  <si>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</si>
  <si>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</si>
  <si>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</si>
  <si>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</si>
  <si>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</si>
  <si>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</si>
  <si>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</si>
  <si>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</si>
  <si>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</si>
  <si>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</si>
  <si>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</si>
  <si>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</si>
  <si>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</si>
  <si>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</si>
  <si>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</si>
  <si>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</si>
  <si>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</si>
  <si>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</si>
  <si>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</si>
  <si>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</si>
  <si>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</si>
  <si>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</si>
  <si>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</si>
  <si>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</si>
  <si>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</si>
  <si>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</si>
  <si>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</si>
  <si>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</si>
  <si>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</si>
  <si>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</si>
  <si>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</si>
  <si>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</si>
  <si>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</si>
  <si>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</si>
  <si>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</si>
  <si>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</si>
  <si>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</si>
  <si>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</si>
  <si>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</si>
  <si>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</si>
  <si>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</si>
  <si>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</si>
  <si>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</si>
  <si>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</si>
  <si>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</si>
  <si>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</si>
  <si>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</si>
  <si>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</si>
  <si>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</si>
  <si>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</si>
  <si>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</si>
  <si>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</si>
  <si>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</si>
  <si>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</si>
  <si>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</si>
  <si>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</si>
  <si>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</si>
  <si>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</si>
  <si>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</si>
  <si>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</si>
  <si>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</si>
  <si>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</si>
  <si>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</si>
  <si>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</si>
  <si>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</si>
  <si>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</si>
  <si>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</si>
  <si>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</si>
  <si>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</si>
  <si>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</si>
  <si>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</si>
  <si>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</si>
  <si>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</si>
  <si>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</si>
  <si>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</si>
  <si>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</si>
  <si>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</si>
  <si>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</si>
  <si>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</si>
  <si>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</si>
  <si>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</si>
  <si>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</si>
  <si>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</si>
  <si>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</si>
  <si>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</si>
  <si>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</si>
  <si>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</si>
  <si>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</si>
  <si>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</si>
  <si>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</si>
  <si>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</si>
  <si>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</si>
  <si>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</si>
  <si>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</si>
  <si>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</si>
  <si>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</si>
  <si>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</si>
  <si>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</si>
  <si>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</si>
  <si>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</si>
  <si>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</si>
  <si>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</si>
  <si>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</si>
  <si>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</si>
  <si>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</si>
  <si>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</si>
  <si>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</si>
  <si>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</si>
  <si>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</si>
  <si>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</si>
  <si>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</si>
  <si>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</si>
  <si>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</si>
  <si>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</si>
  <si>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</si>
  <si>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</si>
  <si>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</si>
  <si>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</si>
  <si>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</si>
  <si>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</si>
  <si>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</si>
  <si>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</si>
  <si>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</si>
  <si>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</si>
  <si>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</si>
  <si>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</si>
  <si>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Please indicate which of these countries/jurisdictions your organization operates in by selecting 'Yes' in the dropdown menu next to each applicable country/jurisdiction. </t>
  </si>
  <si>
    <t xml:space="preserve">Veuillez indiquer dans lesquels de ces pays/juridictions votre organisation opère en sélectionnant « Oui » dans le menu déroulant à côté de chaque pays/juridiction applicable. </t>
  </si>
  <si>
    <t xml:space="preserve">Indique en qué países o jurisdicciones opera su organización. Seleccione "Sí" en el menú desplegable junto a cada país/jurisdicción que corresponda. </t>
  </si>
  <si>
    <t xml:space="preserve">Bitte geben Sie an, in welchen dieser Länder/Gerichtsbarkeiten Ihre Organisation tätig ist, indem Sie im Auswahlmenü neben dem jeweiligen Land bzw. der jeweiligen Gerichtsbarkeit „Ja“ auswählen. </t>
  </si>
  <si>
    <t xml:space="preserve">请指明贵公司业务所在的国家/地区，方法是在该国家/地区旁边的下拉菜单中选择“是”。 </t>
  </si>
  <si>
    <t xml:space="preserve">該当する各国・管轄区域の横にあるドロップダウンメニューで「はい」を選択して、貴組織が事業を行っている国・管轄区域を示してください。 </t>
  </si>
  <si>
    <t xml:space="preserve">Indique em qual(quais) destes países/jurisdições a sua organização opera, selecionando «Sim» no menu pendente junto a cada país/jurisdição aplicável.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</si>
  <si>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</si>
  <si>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</si>
  <si>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</si>
  <si>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</si>
  <si>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</si>
  <si>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</si>
  <si>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</si>
  <si>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</si>
  <si>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</si>
  <si>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</si>
  <si>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</si>
  <si>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</si>
  <si>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</si>
  <si>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</si>
  <si>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</si>
  <si>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</si>
  <si>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</si>
  <si>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</si>
  <si>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</si>
  <si>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</si>
  <si>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</si>
  <si>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</si>
  <si>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</si>
  <si>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</si>
  <si>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</si>
  <si>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</si>
  <si>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</si>
  <si>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</si>
  <si>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</si>
  <si>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</si>
  <si>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</si>
  <si>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</si>
  <si>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</si>
  <si>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</si>
  <si>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</si>
  <si>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</si>
  <si>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</si>
  <si>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</si>
  <si>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</si>
  <si>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</si>
  <si>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</si>
  <si>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</si>
  <si>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</si>
  <si>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</si>
  <si>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</si>
  <si>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</si>
  <si>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</si>
  <si>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</si>
  <si>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</si>
  <si>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</si>
  <si>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</si>
  <si>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</si>
  <si>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</si>
  <si>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</si>
  <si>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</si>
  <si>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</si>
  <si>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</si>
  <si>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</si>
  <si>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</si>
  <si>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</si>
  <si>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</si>
  <si>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</si>
  <si>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</si>
  <si>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</si>
  <si>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</si>
  <si>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</si>
  <si>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</si>
  <si>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</si>
  <si>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</si>
  <si>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</si>
  <si>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</si>
  <si>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</si>
  <si>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</si>
  <si>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</si>
  <si>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</si>
  <si>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</si>
  <si>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</si>
  <si>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</si>
  <si>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</si>
  <si>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</si>
  <si>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</si>
  <si>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</si>
  <si>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</si>
  <si>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</si>
  <si>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</si>
  <si>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</si>
  <si>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</si>
  <si>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</si>
  <si>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</si>
  <si>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</si>
  <si>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</si>
  <si>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</si>
  <si>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</si>
  <si>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</si>
  <si>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</si>
  <si>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</si>
  <si>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</si>
  <si>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</si>
  <si>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</si>
  <si>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</si>
  <si>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</si>
  <si>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</si>
  <si>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</si>
  <si>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</si>
  <si>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</si>
  <si>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</si>
  <si>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</si>
  <si>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</si>
  <si>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</si>
  <si>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</si>
  <si>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</si>
  <si>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</si>
  <si>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</si>
  <si>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</si>
  <si>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</si>
  <si>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</si>
  <si>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</si>
  <si>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</si>
  <si>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</si>
  <si>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</si>
  <si>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</si>
  <si>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</si>
  <si>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</si>
  <si>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</si>
  <si>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</si>
  <si>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</si>
  <si>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</si>
  <si>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</si>
  <si>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</si>
  <si>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</si>
  <si>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</si>
  <si>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</si>
  <si>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</si>
  <si>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</si>
  <si>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</si>
  <si>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</si>
  <si>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</si>
  <si>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</si>
  <si>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</si>
  <si>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</si>
  <si>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</si>
  <si>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</si>
  <si>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</si>
  <si>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</si>
  <si>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</si>
  <si>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</si>
  <si>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</si>
  <si>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</si>
  <si>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</si>
  <si>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</si>
  <si>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</si>
  <si>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</si>
  <si>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</si>
  <si>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</si>
  <si>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</si>
  <si>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</si>
  <si>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</si>
  <si>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</si>
  <si>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</si>
  <si>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</si>
  <si>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</si>
  <si>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</si>
  <si>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</si>
  <si>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</si>
  <si>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</si>
  <si>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</si>
  <si>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</si>
  <si>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</si>
  <si>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</si>
  <si>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</si>
  <si>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</si>
  <si>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</si>
  <si>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</si>
  <si>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</si>
  <si>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</si>
  <si>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</si>
  <si>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</si>
  <si>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</si>
  <si>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</si>
  <si>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</si>
  <si>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</si>
  <si>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</si>
  <si>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</si>
  <si>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</si>
  <si>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</si>
  <si>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</si>
  <si>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</si>
  <si>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</si>
  <si>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</si>
  <si>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</si>
  <si>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</si>
  <si>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</si>
  <si>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</si>
  <si>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</si>
  <si>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</si>
  <si>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</si>
  <si>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</si>
  <si>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</si>
  <si>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</si>
  <si>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</si>
  <si>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</si>
  <si>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</si>
  <si>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</si>
  <si>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</si>
  <si>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</si>
  <si>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</si>
  <si>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</si>
  <si>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</si>
  <si>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</si>
  <si>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</si>
  <si>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</si>
  <si>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</si>
  <si>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</si>
  <si>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</si>
  <si>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</si>
  <si>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</si>
  <si>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</si>
  <si>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</si>
  <si>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</si>
  <si>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</si>
  <si>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</si>
  <si>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</si>
  <si>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</si>
  <si>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</si>
  <si>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</si>
  <si>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</si>
  <si>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</si>
  <si>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</si>
  <si>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</si>
  <si>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</si>
  <si>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</si>
  <si>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</si>
  <si>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</si>
  <si>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</si>
  <si>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</si>
  <si>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</si>
  <si>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</si>
  <si>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</si>
  <si>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</si>
  <si>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</si>
  <si>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</si>
  <si>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</si>
  <si>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</si>
  <si>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</si>
  <si>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</si>
  <si>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</si>
  <si>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</si>
  <si>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</si>
  <si>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</si>
  <si>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</si>
  <si>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</si>
  <si>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</si>
  <si>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</si>
  <si>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</si>
  <si>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</si>
  <si>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</si>
  <si>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</si>
  <si>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</si>
  <si>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</si>
  <si>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</si>
  <si>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</si>
  <si>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</si>
  <si>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</si>
  <si>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</si>
  <si>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</si>
  <si>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</si>
  <si>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</si>
  <si>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</si>
  <si>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</si>
  <si>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</si>
  <si>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</si>
  <si>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</si>
  <si>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</si>
  <si>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</si>
  <si>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</si>
  <si>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</si>
  <si>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</si>
  <si>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</si>
  <si>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</si>
  <si>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</si>
  <si>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</si>
  <si>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</si>
  <si>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</si>
  <si>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</si>
  <si>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</si>
  <si>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</si>
  <si>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</si>
  <si>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</si>
  <si>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</si>
  <si>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</si>
  <si>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</si>
  <si>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</si>
  <si>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</si>
  <si>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</si>
  <si>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</si>
  <si>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</si>
  <si>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</si>
  <si>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</si>
  <si>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</si>
  <si>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</si>
  <si>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</si>
  <si>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</si>
  <si>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</si>
  <si>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</si>
  <si>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</si>
  <si>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</si>
  <si>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</si>
  <si>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</si>
  <si>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</si>
  <si>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</si>
  <si>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</si>
  <si>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</si>
  <si>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</si>
  <si>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</si>
  <si>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</si>
  <si>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</si>
  <si>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</si>
  <si>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</si>
  <si>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</si>
  <si>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</si>
  <si>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</si>
  <si>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</si>
  <si>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</si>
  <si>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</si>
  <si>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</si>
  <si>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</si>
  <si>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</si>
  <si>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</si>
  <si>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</si>
  <si>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</si>
  <si>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</si>
  <si>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</si>
  <si>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</si>
  <si>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</si>
  <si>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</si>
  <si>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</si>
  <si>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</si>
  <si>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</si>
  <si>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</si>
  <si>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</si>
  <si>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</si>
  <si>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</si>
  <si>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</si>
  <si>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</si>
  <si>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</si>
  <si>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</si>
  <si>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</si>
  <si>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</si>
  <si>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</si>
  <si>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</si>
  <si>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</si>
  <si>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</si>
  <si>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</si>
  <si>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</si>
  <si>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</si>
  <si>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</si>
  <si>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</si>
  <si>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</si>
  <si>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</si>
  <si>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</si>
  <si>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</si>
  <si>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</si>
  <si>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</si>
  <si>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</si>
  <si>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</si>
  <si>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</si>
  <si>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</si>
  <si>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</si>
  <si>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</si>
  <si>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</si>
  <si>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</si>
  <si>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</si>
  <si>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</si>
  <si>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</si>
  <si>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</si>
  <si>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</si>
  <si>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</si>
  <si>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</si>
  <si>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</si>
  <si>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</si>
  <si>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</si>
  <si>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</si>
  <si>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</si>
  <si>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</si>
  <si>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</si>
  <si>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</si>
  <si>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</si>
  <si>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</si>
  <si>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</si>
  <si>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</si>
  <si>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</si>
  <si>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</si>
  <si>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</si>
  <si>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</si>
  <si>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</si>
  <si>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</si>
  <si>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</si>
  <si>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</si>
  <si>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</si>
  <si>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</si>
  <si>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</si>
  <si>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</si>
  <si>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</si>
  <si>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</si>
  <si>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</si>
  <si>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</si>
  <si>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</si>
  <si>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</si>
  <si>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</si>
  <si>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</si>
  <si>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</si>
  <si>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</si>
  <si>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</si>
  <si>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</si>
  <si>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</si>
  <si>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</si>
  <si>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</si>
  <si>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</si>
  <si>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</si>
  <si>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</si>
  <si>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</si>
  <si>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</si>
  <si>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</si>
  <si>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</si>
  <si>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</si>
  <si>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</si>
  <si>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</si>
  <si>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</si>
  <si>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</si>
  <si>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</si>
  <si>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</si>
  <si>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</si>
  <si>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</si>
  <si>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</si>
  <si>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</si>
  <si>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</si>
  <si>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</si>
  <si>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</si>
  <si>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</si>
  <si>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</si>
  <si>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</si>
  <si>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</si>
  <si>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</si>
  <si>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</si>
  <si>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</si>
  <si>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</si>
  <si>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</si>
  <si>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</si>
  <si>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</si>
  <si>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</si>
  <si>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</si>
  <si>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</si>
  <si>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</si>
  <si>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</si>
  <si>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</si>
  <si>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</si>
  <si>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</si>
  <si>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</si>
  <si>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</si>
  <si>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</si>
  <si>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</si>
  <si>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</si>
  <si>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</si>
  <si>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</si>
  <si>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</si>
  <si>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</si>
  <si>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</si>
  <si>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</si>
  <si>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</si>
  <si>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</si>
  <si>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</si>
  <si>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</si>
  <si>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</si>
  <si>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</si>
  <si>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</si>
  <si>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</si>
  <si>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</si>
  <si>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</si>
  <si>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</si>
  <si>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</si>
  <si>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</si>
  <si>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</si>
  <si>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</si>
  <si>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</si>
  <si>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</si>
  <si>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</si>
  <si>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</si>
  <si>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</si>
  <si>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</si>
  <si>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</si>
  <si>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</si>
  <si>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</si>
  <si>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</si>
  <si>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</si>
  <si>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</si>
  <si>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</si>
  <si>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</si>
  <si>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</si>
  <si>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</si>
  <si>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</si>
  <si>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</si>
  <si>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</si>
  <si>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</si>
  <si>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</si>
  <si>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</si>
  <si>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</si>
  <si>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</si>
  <si>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</si>
  <si>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</si>
  <si>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</si>
  <si>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</si>
  <si>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</si>
  <si>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</si>
  <si>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</si>
  <si>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</si>
  <si>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</si>
  <si>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</si>
  <si>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</si>
  <si>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</si>
  <si>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</si>
  <si>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</si>
  <si>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</si>
  <si>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</si>
  <si>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</si>
  <si>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</si>
  <si>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</si>
  <si>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</si>
  <si>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</si>
  <si>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</si>
  <si>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</si>
  <si>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</si>
  <si>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</si>
  <si>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</si>
  <si>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</si>
  <si>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</si>
  <si>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</si>
  <si>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</si>
  <si>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</si>
  <si>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</si>
  <si>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</si>
  <si>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</si>
  <si>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</si>
  <si>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</si>
  <si>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</si>
  <si>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</si>
  <si>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</si>
  <si>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</si>
  <si>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</si>
  <si>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</si>
  <si>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</si>
  <si>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</si>
  <si>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</si>
  <si>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</si>
  <si>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</si>
  <si>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</si>
  <si>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</si>
  <si>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</si>
  <si>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</si>
  <si>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</si>
  <si>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</si>
  <si>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</si>
  <si>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</si>
  <si>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</si>
  <si>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</si>
  <si>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</si>
  <si>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</si>
  <si>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</si>
  <si>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</si>
  <si>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</si>
  <si>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</si>
  <si>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</si>
  <si>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</si>
  <si>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</si>
  <si>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</si>
  <si>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</si>
  <si>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</si>
  <si>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</si>
  <si>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</si>
  <si>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</si>
  <si>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</si>
  <si>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</si>
  <si>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</si>
  <si>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</si>
  <si>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</si>
  <si>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韩国 (民主主义人民共和国)</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</si>
  <si>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</si>
  <si>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</si>
  <si>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</si>
  <si>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</si>
  <si>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</si>
  <si>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</si>
  <si>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</si>
  <si>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</si>
  <si>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</si>
  <si>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</si>
  <si>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</si>
  <si>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</si>
  <si>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</si>
  <si>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</si>
  <si>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</si>
  <si>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</si>
  <si>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</si>
  <si>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</si>
  <si>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</si>
  <si>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</si>
  <si>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</si>
  <si>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</si>
  <si>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</si>
  <si>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</si>
  <si>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</si>
  <si>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</si>
  <si>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</si>
  <si>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</si>
  <si>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</si>
  <si>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</si>
  <si>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</si>
  <si>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</si>
  <si>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</si>
  <si>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</si>
  <si>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</si>
  <si>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</si>
  <si>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</si>
  <si>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</si>
  <si>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</si>
  <si>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</si>
  <si>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</si>
  <si>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</si>
  <si>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</si>
  <si>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</si>
  <si>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</si>
  <si>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</si>
  <si>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</si>
  <si>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</si>
  <si>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</si>
  <si>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</si>
  <si>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</si>
  <si>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</si>
  <si>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</si>
  <si>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</si>
  <si>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</si>
  <si>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</si>
  <si>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</si>
  <si>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</si>
  <si>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</si>
  <si>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</si>
  <si>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</si>
  <si>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</si>
  <si>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</si>
  <si>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</si>
  <si>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</si>
  <si>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</si>
  <si>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</si>
  <si>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</si>
  <si>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</si>
  <si>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</si>
  <si>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</si>
  <si>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</si>
  <si>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</si>
  <si>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</si>
  <si>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</si>
  <si>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</si>
  <si>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</si>
  <si>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</si>
  <si>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</si>
  <si>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</si>
  <si>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</si>
  <si>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</si>
  <si>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</si>
  <si>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</si>
  <si>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</si>
  <si>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</si>
  <si>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</si>
  <si>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</si>
  <si>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</si>
  <si>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</si>
  <si>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</si>
  <si>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</si>
  <si>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</si>
  <si>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</si>
  <si>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</si>
  <si>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</si>
  <si>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</si>
  <si>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</si>
  <si>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</si>
  <si>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</si>
  <si>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</si>
  <si>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</si>
  <si>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</si>
  <si>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</si>
  <si>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</si>
  <si>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</si>
  <si>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</si>
  <si>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</si>
  <si>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</si>
  <si>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</si>
  <si>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</si>
  <si>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</si>
  <si>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</si>
  <si>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</si>
  <si>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</si>
  <si>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</si>
  <si>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</si>
  <si>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</si>
  <si>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</si>
  <si>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</si>
  <si>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</si>
  <si>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</si>
  <si>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</si>
  <si>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</si>
  <si>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</si>
  <si>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</si>
  <si>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</si>
  <si>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</si>
  <si>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</si>
  <si>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</si>
  <si>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</si>
  <si>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</si>
  <si>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</si>
  <si>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</si>
  <si>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</si>
  <si>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</si>
  <si>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</si>
  <si>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</si>
  <si>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</si>
  <si>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</si>
  <si>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</si>
  <si>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</si>
  <si>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</si>
  <si>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</si>
  <si>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</si>
  <si>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</si>
  <si>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</si>
  <si>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</si>
  <si>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</si>
  <si>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</si>
  <si>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</si>
  <si>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</si>
  <si>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</si>
  <si>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</si>
  <si>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</si>
  <si>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</si>
  <si>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</si>
  <si>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</si>
  <si>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</si>
  <si>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</si>
  <si>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</si>
  <si>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</si>
  <si>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</si>
  <si>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</si>
  <si>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</si>
  <si>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</si>
  <si>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</si>
  <si>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</si>
  <si>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</si>
  <si>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</si>
  <si>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</si>
  <si>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</si>
  <si>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</si>
  <si>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</si>
  <si>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</si>
  <si>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</si>
  <si>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</si>
  <si>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</si>
  <si>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</si>
  <si>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</si>
  <si>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</si>
  <si>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</si>
  <si>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</si>
  <si>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</si>
  <si>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</si>
  <si>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</si>
  <si>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</si>
  <si>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</si>
  <si>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</si>
  <si>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</si>
  <si>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</si>
  <si>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</si>
  <si>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</si>
  <si>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</si>
  <si>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</si>
  <si>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</si>
  <si>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</si>
  <si>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</si>
  <si>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</si>
  <si>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</si>
  <si>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</si>
  <si>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</si>
  <si>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</si>
  <si>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</si>
  <si>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</si>
  <si>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</si>
  <si>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</si>
  <si>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</si>
  <si>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</si>
  <si>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</si>
  <si>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</si>
  <si>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</si>
  <si>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</si>
  <si>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</si>
  <si>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</si>
  <si>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</si>
  <si>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</si>
  <si>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</si>
  <si>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</si>
  <si>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</si>
  <si>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</si>
  <si>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</si>
  <si>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</si>
  <si>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</si>
  <si>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</si>
  <si>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</si>
  <si>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</si>
  <si>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</si>
  <si>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</si>
  <si>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</si>
  <si>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</si>
  <si>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</si>
  <si>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</si>
  <si>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</si>
  <si>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</si>
  <si>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</si>
  <si>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</si>
  <si>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</si>
  <si>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</si>
  <si>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</si>
  <si>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</si>
  <si>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</si>
  <si>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</si>
  <si>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</si>
  <si>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</si>
  <si>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</si>
  <si>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</si>
  <si>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</si>
  <si>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</si>
  <si>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</si>
  <si>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</si>
  <si>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</si>
  <si>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</si>
  <si>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</si>
  <si>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</si>
  <si>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</si>
  <si>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</si>
  <si>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</si>
  <si>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</si>
  <si>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</si>
  <si>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</si>
  <si>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</si>
  <si>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</si>
  <si>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</si>
  <si>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</si>
  <si>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</si>
  <si>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</si>
  <si>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</si>
  <si>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</si>
  <si>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</si>
  <si>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</si>
  <si>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</si>
  <si>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</si>
  <si>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</si>
  <si>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</si>
  <si>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</si>
  <si>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</si>
  <si>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</si>
  <si>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</si>
  <si>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</si>
  <si>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</si>
  <si>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</si>
  <si>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</si>
  <si>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</si>
  <si>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</si>
  <si>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</si>
  <si>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</si>
  <si>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</si>
  <si>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</si>
  <si>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</si>
  <si>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</si>
  <si>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</si>
  <si>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</si>
  <si>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</si>
  <si>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</si>
  <si>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</si>
  <si>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</si>
  <si>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</si>
  <si>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</si>
  <si>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</si>
  <si>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</si>
  <si>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</si>
  <si>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</si>
  <si>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</si>
  <si>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</si>
  <si>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</si>
  <si>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</si>
  <si>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</si>
  <si>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</si>
  <si>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</si>
  <si>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</si>
  <si>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</si>
  <si>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</si>
  <si>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</si>
  <si>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</si>
  <si>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</si>
  <si>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</si>
  <si>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</si>
  <si>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</si>
  <si>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</si>
  <si>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</si>
  <si>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</si>
  <si>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</si>
  <si>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</si>
  <si>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</si>
  <si>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</si>
  <si>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</si>
  <si>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</si>
  <si>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</si>
  <si>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</si>
  <si>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</si>
  <si>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</si>
  <si>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</si>
  <si>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</si>
  <si>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</si>
  <si>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</si>
  <si>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</si>
  <si>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</si>
  <si>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</si>
  <si>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</si>
  <si>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</si>
  <si>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</si>
  <si>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</si>
  <si>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</si>
  <si>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</si>
  <si>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</si>
  <si>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</si>
  <si>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</si>
  <si>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</si>
  <si>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</si>
  <si>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</si>
  <si>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</si>
  <si>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</si>
  <si>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</si>
  <si>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</si>
  <si>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</si>
  <si>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</si>
  <si>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</si>
  <si>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</si>
  <si>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</si>
  <si>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</si>
  <si>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</si>
  <si>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</si>
  <si>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</si>
  <si>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</si>
  <si>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</si>
  <si>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</si>
  <si>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</si>
  <si>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</si>
  <si>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</si>
  <si>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</si>
  <si>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</si>
  <si>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</si>
  <si>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</si>
  <si>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</si>
  <si>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</si>
  <si>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</si>
  <si>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</si>
  <si>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</si>
  <si>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</si>
  <si>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</si>
  <si>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</si>
  <si>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</si>
  <si>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</si>
  <si>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</si>
  <si>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</si>
  <si>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</si>
  <si>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</si>
  <si>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</si>
  <si>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</si>
  <si>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</si>
  <si>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</si>
  <si>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</si>
  <si>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</si>
  <si>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</si>
  <si>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</si>
  <si>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</si>
  <si>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</si>
  <si>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</si>
  <si>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</si>
  <si>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</si>
  <si>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</si>
  <si>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</si>
  <si>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</si>
  <si>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</si>
  <si>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</si>
  <si>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</si>
  <si>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</si>
  <si>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</si>
  <si>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</si>
  <si>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</si>
  <si>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</si>
  <si>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</si>
  <si>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</si>
  <si>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</si>
  <si>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</si>
  <si>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</si>
  <si>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</si>
  <si>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</si>
  <si>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</si>
  <si>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</si>
  <si>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</si>
  <si>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</si>
  <si>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</si>
  <si>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</si>
  <si>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</si>
  <si>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</si>
  <si>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</si>
  <si>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</si>
  <si>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</si>
  <si>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</si>
  <si>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</si>
  <si>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</si>
  <si>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</si>
  <si>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</si>
  <si>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</si>
  <si>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</si>
  <si>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</si>
  <si>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</si>
  <si>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</si>
  <si>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</si>
  <si>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</si>
  <si>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</si>
  <si>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</si>
  <si>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</si>
  <si>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</si>
  <si>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</si>
  <si>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</si>
  <si>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</si>
  <si>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</si>
  <si>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</si>
  <si>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</si>
  <si>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</si>
  <si>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</si>
  <si>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</si>
  <si>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</si>
  <si>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</si>
  <si>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</si>
  <si>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</si>
  <si>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</si>
  <si>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</si>
  <si>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</si>
  <si>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</si>
  <si>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</si>
  <si>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</si>
  <si>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</si>
  <si>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</si>
  <si>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</si>
  <si>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</si>
  <si>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</si>
  <si>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</si>
  <si>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</si>
  <si>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</si>
  <si>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</si>
  <si>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</si>
  <si>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</si>
  <si>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</si>
  <si>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</si>
  <si>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</si>
  <si>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</si>
  <si>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</si>
  <si>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</si>
  <si>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</si>
  <si>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</si>
  <si>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</si>
  <si>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</si>
  <si>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</si>
  <si>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</si>
  <si>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</si>
  <si>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</si>
  <si>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</si>
  <si>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</si>
  <si>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</si>
  <si>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</si>
  <si>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</si>
  <si>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</si>
  <si>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</si>
  <si>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</si>
  <si>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</si>
  <si>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</si>
  <si>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</si>
  <si>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</si>
  <si>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</si>
  <si>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</si>
  <si>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</si>
  <si>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</si>
  <si>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</si>
  <si>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</si>
  <si>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</si>
  <si>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</si>
  <si>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</si>
  <si>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</si>
  <si>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</si>
  <si>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</si>
  <si>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</si>
  <si>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</si>
  <si>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</si>
  <si>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</si>
  <si>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</si>
  <si>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</si>
  <si>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</si>
  <si>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</si>
  <si>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</si>
  <si>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</si>
  <si>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</si>
  <si>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</si>
  <si>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</si>
  <si>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</si>
  <si>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</si>
  <si>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</si>
  <si>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</si>
  <si>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</si>
  <si>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</si>
  <si>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</si>
  <si>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</si>
  <si>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</si>
  <si>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</si>
  <si>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</si>
  <si>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</si>
  <si>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</si>
  <si>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</si>
  <si>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</si>
  <si>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</si>
  <si>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</si>
  <si>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</si>
  <si>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</si>
  <si>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</si>
  <si>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</si>
  <si>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</si>
  <si>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</si>
  <si>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</si>
  <si>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</si>
  <si>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</si>
  <si>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</si>
  <si>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</si>
  <si>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</si>
  <si>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</si>
  <si>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</si>
  <si>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</si>
  <si>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</si>
  <si>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</si>
  <si>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</si>
  <si>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</si>
  <si>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</si>
  <si>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</si>
  <si>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</si>
  <si>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</si>
  <si>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</si>
  <si>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</si>
  <si>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</si>
  <si>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</si>
  <si>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</si>
  <si>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</si>
  <si>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</si>
  <si>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</si>
  <si>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</si>
  <si>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</si>
  <si>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</si>
  <si>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</si>
  <si>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</si>
  <si>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</si>
  <si>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</si>
  <si>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</si>
  <si>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</si>
  <si>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</si>
  <si>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</si>
  <si>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</si>
  <si>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</si>
  <si>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</si>
  <si>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</si>
  <si>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</si>
  <si>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</si>
  <si>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</si>
  <si>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</si>
  <si>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</si>
  <si>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</si>
  <si>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</si>
  <si>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</si>
  <si>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</si>
  <si>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</si>
  <si>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</si>
  <si>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</si>
  <si>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</si>
  <si>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</si>
  <si>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</si>
  <si>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</si>
  <si>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</si>
  <si>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</si>
  <si>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</si>
  <si>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</si>
  <si>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</si>
  <si>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</si>
  <si>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</si>
  <si>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</si>
  <si>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</si>
  <si>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</si>
  <si>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</si>
  <si>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</si>
  <si>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</si>
  <si>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</si>
  <si>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</si>
  <si>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</si>
  <si>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</si>
  <si>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</si>
  <si>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</si>
  <si>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</si>
  <si>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</si>
  <si>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</si>
  <si>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</si>
  <si>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</si>
  <si>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</si>
  <si>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</si>
  <si>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</si>
  <si>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</si>
  <si>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</si>
  <si>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</si>
  <si>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</si>
  <si>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</si>
  <si>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</si>
  <si>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</si>
  <si>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</si>
  <si>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</si>
  <si>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</si>
  <si>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</si>
  <si>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</si>
  <si>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</si>
  <si>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</si>
  <si>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</si>
  <si>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</si>
  <si>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</si>
  <si>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</si>
  <si>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</si>
  <si>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</si>
  <si>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</si>
  <si>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</si>
  <si>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</si>
  <si>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</si>
  <si>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</si>
  <si>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</si>
  <si>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</si>
  <si>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</si>
  <si>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</si>
  <si>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</si>
  <si>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</si>
  <si>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</si>
  <si>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</si>
  <si>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</si>
  <si>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</si>
  <si>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</si>
  <si>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</si>
  <si>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</si>
  <si>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</si>
  <si>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</si>
  <si>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</si>
  <si>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</si>
  <si>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</si>
  <si>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</si>
  <si>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</si>
  <si>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</si>
  <si>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</si>
  <si>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</si>
  <si>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</si>
  <si>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</si>
  <si>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</si>
  <si>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</si>
  <si>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</si>
  <si>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</si>
  <si>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</si>
  <si>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</si>
  <si>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</si>
  <si>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</si>
  <si>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</si>
  <si>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</si>
  <si>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</si>
  <si>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</si>
  <si>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</si>
  <si>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</si>
  <si>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</si>
  <si>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</si>
  <si>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</si>
  <si>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</si>
  <si>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</si>
  <si>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</si>
  <si>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</si>
  <si>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</si>
  <si>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</si>
  <si>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</si>
  <si>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</si>
  <si>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</si>
  <si>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</si>
  <si>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</si>
  <si>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</si>
  <si>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</si>
  <si>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</si>
  <si>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</si>
  <si>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</si>
  <si>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</si>
  <si>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</si>
  <si>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</si>
  <si>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</si>
  <si>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</si>
  <si>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</si>
  <si>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</si>
  <si>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</si>
  <si>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</si>
  <si>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</si>
  <si>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</si>
  <si>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</si>
  <si>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</si>
  <si>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</si>
  <si>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</si>
  <si>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</si>
  <si>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</si>
  <si>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</si>
  <si>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</si>
  <si>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</si>
  <si>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</si>
  <si>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</si>
  <si>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</si>
  <si>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</si>
  <si>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</si>
  <si>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</si>
  <si>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</si>
  <si>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</si>
  <si>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</si>
  <si>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</si>
  <si>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</si>
  <si>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</si>
  <si>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</si>
  <si>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</si>
  <si>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</si>
  <si>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</si>
  <si>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</si>
  <si>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</si>
  <si>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</si>
  <si>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</si>
  <si>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</si>
  <si>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</si>
  <si>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</si>
  <si>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</si>
  <si>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</si>
  <si>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</si>
  <si>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</si>
  <si>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</si>
  <si>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</si>
  <si>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</si>
  <si>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</si>
  <si>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</si>
  <si>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</si>
  <si>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</si>
  <si>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</si>
  <si>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</si>
  <si>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</si>
  <si>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</si>
  <si>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</si>
  <si>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</si>
  <si>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</si>
  <si>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</si>
  <si>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</si>
  <si>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</si>
  <si>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</si>
  <si>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</si>
  <si>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</si>
  <si>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</si>
  <si>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</si>
  <si>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</si>
  <si>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</si>
  <si>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</si>
  <si>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</si>
  <si>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</si>
  <si>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</si>
  <si>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</si>
  <si>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</si>
  <si>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</si>
  <si>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</si>
  <si>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</si>
  <si>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</si>
  <si>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</si>
  <si>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</si>
  <si>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</si>
  <si>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</si>
  <si>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</si>
  <si>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</si>
  <si>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</si>
  <si>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</si>
  <si>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</si>
  <si>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</si>
  <si>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</si>
  <si>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</si>
  <si>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</si>
  <si>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</si>
  <si>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</si>
  <si>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</si>
  <si>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</si>
  <si>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</si>
  <si>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</si>
  <si>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</si>
  <si>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</si>
  <si>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</si>
  <si>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</si>
  <si>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</si>
  <si>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</si>
  <si>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</si>
  <si>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</si>
  <si>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</si>
  <si>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</si>
  <si>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</si>
  <si>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</si>
  <si>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</si>
  <si>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</si>
  <si>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</si>
  <si>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</si>
  <si>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</si>
  <si>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</si>
  <si>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</si>
  <si>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</si>
  <si>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</si>
  <si>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</si>
  <si>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</si>
  <si>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</si>
  <si>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</si>
  <si>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</si>
  <si>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</si>
  <si>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</si>
  <si>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</si>
  <si>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</si>
  <si>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</si>
  <si>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</si>
  <si>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</si>
  <si>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</si>
  <si>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</si>
  <si>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</si>
  <si>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</si>
  <si>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</si>
  <si>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</si>
  <si>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</si>
  <si>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</si>
  <si>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</si>
  <si>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</si>
  <si>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</si>
  <si>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</si>
  <si>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</si>
  <si>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</si>
  <si>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</si>
  <si>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</si>
  <si>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</si>
  <si>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</si>
  <si>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</si>
  <si>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</si>
  <si>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</si>
  <si>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</si>
  <si>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</si>
  <si>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</si>
  <si>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</si>
  <si>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</si>
  <si>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</si>
  <si>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</si>
  <si>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</si>
  <si>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</si>
  <si>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</si>
  <si>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</si>
  <si>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</si>
  <si>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</si>
  <si>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</si>
  <si>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</si>
  <si>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</si>
  <si>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</si>
  <si>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</si>
  <si>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</si>
  <si>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</si>
  <si>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</si>
  <si>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</si>
  <si>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</si>
  <si>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</si>
  <si>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</si>
  <si>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</si>
  <si>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</si>
  <si>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</si>
  <si>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</si>
  <si>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</si>
  <si>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</si>
  <si>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</si>
  <si>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</si>
  <si>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</si>
  <si>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</si>
  <si>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</si>
  <si>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</si>
  <si>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</si>
  <si>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</si>
  <si>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</si>
  <si>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</si>
  <si>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</si>
  <si>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</si>
  <si>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</si>
  <si>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</si>
  <si>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</si>
  <si>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</si>
  <si>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</si>
  <si>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</si>
  <si>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</si>
  <si>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</si>
  <si>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</si>
  <si>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</si>
  <si>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</si>
  <si>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</si>
  <si>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</si>
  <si>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</si>
  <si>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</si>
  <si>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</si>
  <si>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</si>
  <si>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</si>
  <si>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</si>
  <si>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</si>
  <si>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</si>
  <si>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</si>
  <si>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</si>
  <si>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</si>
  <si>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</si>
  <si>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</si>
  <si>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</si>
  <si>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</si>
  <si>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</si>
  <si>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</si>
  <si>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</si>
  <si>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</si>
  <si>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</si>
  <si>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</si>
  <si>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</si>
  <si>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</si>
  <si>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</si>
  <si>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</si>
  <si>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</si>
  <si>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</si>
  <si>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</si>
  <si>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</si>
  <si>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</si>
  <si>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</si>
  <si>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</si>
  <si>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</si>
  <si>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</si>
  <si>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</si>
  <si>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</si>
  <si>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</si>
  <si>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</si>
  <si>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</si>
  <si>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</si>
  <si>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</si>
  <si>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</si>
  <si>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</si>
  <si>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</si>
  <si>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</si>
  <si>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</si>
  <si>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</si>
  <si>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</si>
  <si>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</si>
  <si>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</si>
  <si>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</si>
  <si>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</si>
  <si>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</si>
  <si>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</si>
  <si>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</si>
  <si>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</si>
  <si>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</si>
  <si>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</si>
  <si>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</si>
  <si>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</si>
  <si>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</si>
  <si>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</si>
  <si>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</si>
  <si>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</si>
  <si>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</si>
  <si>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</si>
  <si>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</si>
  <si>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</si>
  <si>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</si>
  <si>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</si>
  <si>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</si>
  <si>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</si>
  <si>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</si>
  <si>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</si>
  <si>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</si>
  <si>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</si>
  <si>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</si>
  <si>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</si>
  <si>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</si>
  <si>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</si>
  <si>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</si>
  <si>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</si>
  <si>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</si>
  <si>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</si>
  <si>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</si>
  <si>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</si>
  <si>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</si>
  <si>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</si>
  <si>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</si>
  <si>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</si>
  <si>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</si>
  <si>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</si>
  <si>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</si>
  <si>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</si>
  <si>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</si>
  <si>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</si>
  <si>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</si>
  <si>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</si>
  <si>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</si>
  <si>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</si>
  <si>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</si>
  <si>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</si>
  <si>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</si>
  <si>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</si>
  <si>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</si>
  <si>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</si>
  <si>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</si>
  <si>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</si>
  <si>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</si>
  <si>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</si>
  <si>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</si>
  <si>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</si>
  <si>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</si>
  <si>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</si>
  <si>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</si>
  <si>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</si>
  <si>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</si>
  <si>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</si>
  <si>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</si>
  <si>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</si>
  <si>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</si>
  <si>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</si>
  <si>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</si>
  <si>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</si>
  <si>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</si>
  <si>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</si>
  <si>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</si>
  <si>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</si>
  <si>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</si>
  <si>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</si>
  <si>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</si>
  <si>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</si>
  <si>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</si>
  <si>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</si>
  <si>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</si>
  <si>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</si>
  <si>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</si>
  <si>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</si>
  <si>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</si>
  <si>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</si>
  <si>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</si>
  <si>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</si>
  <si>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</si>
  <si>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</si>
  <si>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</si>
  <si>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</si>
  <si>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</si>
  <si>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</si>
  <si>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</si>
  <si>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</si>
  <si>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</si>
  <si>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</si>
  <si>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</si>
  <si>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</si>
  <si>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</si>
  <si>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</si>
  <si>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</si>
  <si>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</si>
  <si>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</si>
  <si>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</si>
  <si>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</si>
  <si>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</si>
  <si>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</si>
  <si>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</si>
  <si>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</si>
  <si>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</si>
  <si>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</si>
  <si>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</si>
  <si>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</si>
  <si>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</si>
  <si>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</si>
  <si>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</si>
  <si>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</si>
  <si>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</si>
  <si>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</si>
  <si>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</si>
  <si>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</si>
  <si>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</si>
  <si>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</si>
  <si>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</si>
  <si>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</si>
  <si>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</si>
  <si>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</si>
  <si>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</si>
  <si>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</si>
  <si>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</si>
  <si>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</si>
  <si>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</si>
  <si>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</si>
  <si>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</si>
  <si>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</si>
  <si>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</si>
  <si>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</si>
  <si>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</si>
  <si>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</si>
  <si>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</si>
  <si>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</si>
  <si>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</si>
  <si>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</si>
  <si>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</si>
  <si>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</si>
  <si>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</si>
  <si>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</si>
  <si>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</si>
  <si>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</si>
  <si>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</si>
  <si>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</si>
  <si>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</si>
  <si>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</si>
  <si>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</si>
  <si>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</si>
  <si>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</si>
  <si>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</si>
  <si>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</si>
  <si>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</si>
  <si>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</si>
  <si>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</si>
  <si>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</si>
  <si>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</si>
  <si>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</si>
  <si>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</si>
  <si>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</si>
  <si>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</si>
  <si>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</si>
  <si>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</si>
  <si>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</si>
  <si>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</si>
  <si>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</si>
  <si>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</si>
  <si>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</si>
  <si>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</si>
  <si>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</si>
  <si>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</si>
  <si>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</si>
  <si>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</si>
  <si>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</si>
  <si>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</si>
  <si>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</si>
  <si>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</si>
  <si>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</si>
  <si>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</si>
  <si>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</si>
  <si>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</si>
  <si>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</si>
  <si>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</si>
  <si>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</si>
  <si>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</si>
  <si>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</si>
  <si>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</si>
  <si>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</si>
  <si>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</si>
  <si>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</si>
  <si>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</si>
  <si>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</si>
  <si>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</si>
  <si>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</si>
  <si>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</si>
  <si>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</si>
  <si>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</si>
  <si>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</si>
  <si>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</si>
  <si>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</si>
  <si>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</si>
  <si>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</si>
  <si>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</si>
  <si>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</si>
  <si>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</si>
  <si>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</si>
  <si>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</si>
  <si>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</si>
  <si>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</si>
  <si>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</si>
  <si>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</si>
  <si>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</si>
  <si>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</si>
  <si>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</si>
  <si>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</si>
  <si>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</si>
  <si>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</si>
  <si>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</si>
  <si>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</si>
  <si>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</si>
  <si>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</si>
  <si>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</si>
  <si>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</si>
  <si>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</si>
  <si>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</si>
  <si>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</si>
  <si>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</si>
  <si>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</si>
  <si>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</si>
  <si>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</si>
  <si>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</si>
  <si>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</si>
  <si>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</si>
  <si>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</si>
  <si>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</si>
  <si>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</si>
  <si>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</si>
  <si>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</si>
  <si>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</si>
  <si>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</si>
  <si>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</si>
  <si>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</si>
  <si>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</si>
  <si>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</si>
  <si>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</si>
  <si>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</si>
  <si>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</si>
  <si>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</si>
  <si>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</si>
  <si>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</si>
  <si>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</si>
  <si>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</si>
  <si>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</si>
  <si>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</si>
  <si>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</si>
  <si>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</si>
  <si>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</si>
  <si>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</si>
  <si>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</si>
  <si>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</si>
  <si>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</si>
  <si>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</si>
  <si>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</si>
  <si>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</si>
  <si>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</si>
  <si>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</si>
  <si>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</si>
  <si>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</si>
  <si>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</si>
  <si>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</si>
  <si>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</si>
  <si>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</si>
  <si>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</si>
  <si>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</si>
  <si>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</si>
  <si>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</si>
  <si>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</si>
  <si>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</si>
  <si>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</si>
  <si>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</si>
  <si>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</si>
  <si>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</si>
  <si>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</si>
  <si>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</si>
  <si>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</si>
  <si>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</si>
  <si>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</si>
  <si>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</si>
  <si>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</si>
  <si>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</si>
  <si>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</si>
  <si>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</si>
  <si>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</si>
  <si>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</si>
  <si>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</si>
  <si>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</si>
  <si>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</si>
  <si>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</si>
  <si>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</si>
  <si>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</si>
  <si>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</si>
  <si>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</si>
  <si>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</si>
  <si>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</si>
  <si>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</si>
  <si>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</si>
  <si>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</si>
  <si>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</si>
  <si>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</si>
  <si>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</si>
  <si>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</si>
  <si>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</si>
  <si>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</si>
  <si>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</si>
  <si>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</si>
  <si>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</si>
  <si>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</si>
  <si>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</si>
  <si>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</si>
  <si>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</si>
  <si>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</si>
  <si>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</si>
  <si>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</si>
  <si>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</si>
  <si>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</si>
  <si>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</si>
  <si>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</si>
  <si>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</si>
  <si>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</si>
  <si>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</si>
  <si>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</si>
  <si>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</si>
  <si>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</si>
  <si>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</si>
  <si>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</si>
  <si>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</si>
  <si>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</si>
  <si>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</si>
  <si>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</si>
  <si>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</si>
  <si>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</si>
  <si>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</si>
  <si>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</si>
  <si>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</si>
  <si>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</si>
  <si>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</si>
  <si>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</si>
  <si>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</si>
  <si>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</si>
  <si>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</si>
  <si>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</si>
  <si>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</si>
  <si>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</si>
  <si>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</si>
  <si>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</si>
  <si>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</si>
  <si>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</si>
  <si>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</si>
  <si>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</si>
  <si>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</si>
  <si>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</si>
  <si>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</si>
  <si>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</si>
  <si>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</si>
  <si>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</si>
  <si>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</si>
  <si>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</si>
  <si>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</si>
  <si>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</si>
  <si>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</si>
  <si>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</si>
  <si>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</si>
  <si>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</si>
  <si>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</si>
  <si>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</si>
  <si>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</si>
  <si>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</si>
  <si>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</si>
  <si>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</si>
  <si>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</si>
  <si>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</si>
  <si>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</si>
  <si>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</si>
  <si>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</si>
  <si>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</si>
  <si>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</si>
  <si>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</si>
  <si>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</si>
  <si>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</si>
  <si>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</si>
  <si>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</si>
  <si>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</si>
  <si>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</si>
  <si>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</si>
  <si>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</si>
  <si>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</si>
  <si>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</si>
  <si>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</si>
  <si>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</si>
  <si>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</si>
  <si>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</si>
  <si>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</si>
  <si>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</si>
  <si>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</si>
  <si>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</si>
  <si>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</si>
  <si>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</si>
  <si>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</si>
  <si>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</si>
  <si>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</si>
  <si>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</si>
  <si>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</si>
  <si>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</si>
  <si>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</si>
  <si>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</si>
  <si>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</si>
  <si>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</si>
  <si>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</si>
  <si>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</si>
  <si>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</si>
  <si>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</si>
  <si>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</si>
  <si>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</si>
  <si>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</si>
  <si>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</si>
  <si>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</si>
  <si>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</si>
  <si>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</si>
  <si>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</si>
  <si>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</si>
  <si>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</si>
  <si>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</si>
  <si>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</si>
  <si>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</si>
  <si>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</si>
  <si>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</si>
  <si>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</si>
  <si>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</si>
  <si>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</si>
  <si>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</si>
  <si>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</si>
  <si>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</si>
  <si>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</si>
  <si>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</si>
  <si>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</si>
  <si>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</si>
  <si>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</si>
  <si>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</si>
  <si>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</si>
  <si>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</si>
  <si>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</si>
  <si>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</si>
  <si>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</si>
  <si>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</si>
  <si>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</si>
  <si>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</si>
  <si>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</si>
  <si>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</si>
  <si>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</si>
  <si>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</si>
  <si>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</si>
  <si>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</si>
  <si>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</si>
  <si>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</si>
  <si>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</si>
  <si>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</si>
  <si>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</si>
  <si>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</si>
  <si>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</si>
  <si>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</si>
  <si>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</si>
  <si>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</si>
  <si>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</si>
  <si>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</si>
  <si>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</si>
  <si>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</si>
  <si>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</si>
  <si>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</si>
  <si>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</si>
  <si>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</si>
  <si>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</si>
  <si>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</si>
  <si>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</si>
  <si>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</si>
  <si>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</si>
  <si>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</si>
  <si>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</si>
  <si>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</si>
  <si>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</si>
  <si>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</si>
  <si>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</si>
  <si>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</si>
  <si>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</si>
  <si>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</si>
  <si>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</si>
  <si>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</si>
  <si>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</si>
  <si>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</si>
  <si>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</si>
  <si>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</si>
  <si>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</si>
  <si>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</si>
  <si>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</si>
  <si>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</si>
  <si>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</si>
  <si>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</si>
  <si>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</si>
  <si>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</si>
  <si>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</si>
  <si>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</si>
  <si>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</si>
  <si>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</si>
  <si>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</si>
  <si>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</si>
  <si>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</si>
  <si>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</si>
  <si>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</si>
  <si>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</si>
  <si>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</si>
  <si>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</si>
  <si>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</si>
  <si>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t>
  </si>
  <si>
    <t>根据联合国1956年《废除奴隶制公约补充公约》定义，债务奴是由债务人以个人服务或其控制下的人的服务作为保证，服务未进行合理估价用于清偿债务，或服务的长度和性质未经限制和界定而产生的状态或状况。</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</si>
  <si>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</si>
  <si>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</si>
  <si>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</si>
  <si>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</si>
  <si>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</si>
  <si>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</si>
  <si>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</si>
  <si>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</si>
  <si>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</si>
  <si>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</si>
  <si>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</si>
  <si>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</si>
  <si>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</si>
  <si>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</si>
  <si>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</si>
  <si>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</si>
  <si>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</si>
  <si>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</si>
  <si>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</si>
  <si>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</si>
  <si>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</si>
  <si>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</si>
  <si>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</si>
  <si>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</si>
  <si>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</si>
  <si>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</si>
  <si>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</si>
  <si>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</si>
  <si>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</si>
  <si>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</si>
  <si>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</si>
  <si>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</si>
  <si>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</si>
  <si>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</si>
  <si>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</si>
  <si>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</si>
  <si>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</si>
  <si>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</si>
  <si>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</si>
  <si>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</si>
  <si>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</si>
  <si>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</si>
  <si>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</si>
  <si>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</si>
  <si>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</si>
  <si>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</si>
  <si>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</si>
  <si>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</si>
  <si>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</si>
  <si>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</si>
  <si>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</si>
  <si>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</si>
  <si>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</si>
  <si>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</si>
  <si>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</si>
  <si>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</si>
  <si>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</si>
  <si>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</si>
  <si>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</si>
  <si>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</si>
  <si>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</si>
  <si>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</si>
  <si>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</si>
  <si>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</si>
  <si>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</si>
  <si>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</si>
  <si>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</si>
  <si>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</si>
  <si>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</si>
  <si>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</si>
  <si>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</si>
  <si>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</si>
  <si>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</si>
  <si>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</si>
  <si>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</si>
  <si>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</si>
  <si>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</si>
  <si>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</si>
  <si>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</si>
  <si>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</si>
  <si>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</si>
  <si>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</si>
  <si>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</si>
  <si>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</si>
  <si>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</si>
  <si>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</si>
  <si>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</si>
  <si>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</si>
  <si>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</si>
  <si>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</si>
  <si>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</si>
  <si>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</si>
  <si>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</si>
  <si>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</si>
  <si>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</si>
  <si>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</si>
  <si>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</si>
  <si>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</si>
  <si>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</si>
  <si>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</si>
  <si>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</si>
  <si>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</si>
  <si>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</si>
  <si>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</si>
  <si>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</si>
  <si>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</si>
  <si>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</si>
  <si>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</si>
  <si>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</si>
  <si>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</si>
  <si>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</si>
  <si>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</si>
  <si>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</si>
  <si>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</si>
  <si>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</si>
  <si>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</si>
  <si>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</si>
  <si>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</si>
  <si>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</si>
  <si>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</si>
  <si>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</si>
  <si>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</si>
  <si>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</si>
  <si>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</si>
  <si>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</si>
  <si>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</si>
  <si>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</si>
  <si>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</si>
  <si>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</si>
  <si>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</si>
  <si>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</si>
  <si>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</si>
  <si>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</si>
  <si>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</si>
  <si>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</si>
  <si>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</si>
  <si>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</si>
  <si>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</si>
  <si>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</si>
  <si>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</si>
  <si>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</si>
  <si>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</si>
  <si>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</si>
  <si>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</si>
  <si>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</si>
  <si>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</si>
  <si>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</si>
  <si>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</si>
  <si>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</si>
  <si>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</si>
  <si>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</si>
  <si>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</si>
  <si>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</si>
  <si>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</si>
  <si>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</si>
  <si>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</si>
  <si>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</si>
  <si>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</si>
  <si>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</si>
  <si>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</si>
  <si>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</si>
  <si>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</si>
  <si>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</si>
  <si>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</si>
  <si>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</si>
  <si>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</si>
  <si>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</si>
  <si>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</si>
  <si>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</si>
  <si>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</si>
  <si>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</si>
  <si>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</si>
  <si>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</si>
  <si>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</si>
  <si>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</si>
  <si>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</si>
  <si>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</si>
  <si>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</si>
  <si>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</si>
  <si>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</si>
  <si>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</si>
  <si>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</si>
  <si>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</si>
  <si>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</si>
  <si>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</si>
  <si>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</si>
  <si>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</si>
  <si>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</si>
  <si>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</si>
  <si>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</si>
  <si>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</si>
  <si>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</si>
  <si>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</si>
  <si>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</si>
  <si>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</si>
  <si>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</si>
  <si>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</si>
  <si>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</si>
  <si>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</si>
  <si>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</si>
  <si>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</si>
  <si>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</si>
  <si>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</si>
  <si>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</si>
  <si>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</si>
  <si>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</si>
  <si>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</si>
  <si>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</si>
  <si>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</si>
  <si>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</si>
  <si>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</si>
  <si>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</si>
  <si>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</si>
  <si>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t>
  </si>
  <si>
    <t>根据国际劳工组织发布的指南，招聘费用指的是在招聘流程中为确保员工就业或安置而产生的任何费用或成本，无论其形式、征收或缴纳的时间或地点。</t>
  </si>
  <si>
    <t>就職斡旋料とは、国際労働機関のガイダンスに基づき、その徴収方法、時期、場所を問わず、労働者が雇用または派遣を確保するために就職斡旋・人材紹介プロセスで発生するあらゆる手数料または費用を指します。</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</si>
  <si>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</si>
  <si>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</si>
  <si>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</si>
  <si>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</si>
  <si>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</si>
  <si>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</si>
  <si>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</si>
  <si>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</si>
  <si>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</si>
  <si>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</si>
  <si>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</si>
  <si>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</si>
  <si>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</si>
  <si>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</si>
  <si>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</si>
  <si>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</si>
  <si>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</si>
  <si>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</si>
  <si>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</si>
  <si>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</si>
  <si>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</si>
  <si>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</si>
  <si>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</si>
  <si>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</si>
  <si>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</si>
  <si>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</si>
  <si>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</si>
  <si>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</si>
  <si>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</si>
  <si>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</si>
  <si>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</si>
  <si>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</si>
  <si>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</si>
  <si>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</si>
  <si>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</si>
  <si>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</si>
  <si>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</si>
  <si>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</si>
  <si>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</si>
  <si>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</si>
  <si>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</si>
  <si>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</si>
  <si>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</si>
  <si>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</si>
  <si>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</si>
  <si>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</si>
  <si>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</si>
  <si>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</si>
  <si>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</si>
  <si>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</si>
  <si>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</si>
  <si>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</si>
  <si>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</si>
  <si>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</si>
  <si>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</si>
  <si>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</si>
  <si>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</si>
  <si>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</si>
  <si>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</si>
  <si>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</si>
  <si>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</si>
  <si>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</si>
  <si>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</si>
  <si>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</si>
  <si>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</si>
  <si>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</si>
  <si>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</si>
  <si>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</si>
  <si>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</si>
  <si>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</si>
  <si>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</si>
  <si>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</si>
  <si>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</si>
  <si>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</si>
  <si>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</si>
  <si>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</si>
  <si>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</si>
  <si>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</si>
  <si>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</si>
  <si>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</si>
  <si>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</si>
  <si>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</si>
  <si>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</si>
  <si>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</si>
  <si>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</si>
  <si>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</si>
  <si>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</si>
  <si>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</si>
  <si>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</si>
  <si>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</si>
  <si>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</si>
  <si>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</si>
  <si>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</si>
  <si>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</si>
  <si>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</si>
  <si>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</si>
  <si>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</si>
  <si>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</si>
  <si>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</si>
  <si>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</si>
  <si>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</si>
  <si>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</si>
  <si>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</si>
  <si>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</si>
  <si>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</si>
  <si>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</si>
  <si>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</si>
  <si>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 xml:space="preserve">A person who performs work, including seasonal, contract and other temporary labor. Both employees and independent contractors are considered workers. </t>
  </si>
  <si>
    <r>
      <rPr>
        <sz val="11"/>
        <color theme="1"/>
        <rFont val="Calibri"/>
        <family val="2"/>
      </rPr>
      <t xml:space="preserve">Toute personne qui accomplit un travail, y compris un travail saisonnier, contractuel ou temporaire. Les employés et les sous-traitants sont tous deux considérés comme travailleurs. </t>
    </r>
  </si>
  <si>
    <t xml:space="preserve">Una persona que realiza trabajos, incluidos los estacionales, por contrato y otros trabajos temporales. Tanto los empleados como los contratistas independientes son considerados trabajadores. </t>
  </si>
  <si>
    <t xml:space="preserve">Eine Person, die Arbeiten ausführt, einschließlich Saison-, Vertrags- und andere Zeitarbeit. Sowohl Arbeitnehmer als auch unabhängige Auftragnehmer gelten als Arbeitnehmer. </t>
  </si>
  <si>
    <t>从事工作的人，包括季节性、合同和其他临时劳动。员工和独立承包商都被视为工人。</t>
  </si>
  <si>
    <t>季節労働、契約労働、その他の臨時労働を含む労働を行う人。従業員、および独立請負人も労働者とみなされます。</t>
  </si>
  <si>
    <t xml:space="preserve">Uma pessoa que executa trabalho, incluindo trabalho sazonal, ao abrigo de um contrato ou temporário. Tanto os funcionários como os trabalhadores independentes são considerados trabalhadores. </t>
  </si>
  <si>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</si>
  <si>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</si>
  <si>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</si>
  <si>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</si>
  <si>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</si>
  <si>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</si>
  <si>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</si>
  <si>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</si>
  <si>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</si>
  <si>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</si>
  <si>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</si>
  <si>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</si>
  <si>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</si>
  <si>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</si>
  <si>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</si>
  <si>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</si>
  <si>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</si>
  <si>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</si>
  <si>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</si>
  <si>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</si>
  <si>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</si>
  <si>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</si>
  <si>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</si>
  <si>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</si>
  <si>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</si>
  <si>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</si>
  <si>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</si>
  <si>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</si>
  <si>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</si>
  <si>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</si>
  <si>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</si>
  <si>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</si>
  <si>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</si>
  <si>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</si>
  <si>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</si>
  <si>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</si>
  <si>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</si>
  <si>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</si>
  <si>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</si>
  <si>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</si>
  <si>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</si>
  <si>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</si>
  <si>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</si>
  <si>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</si>
  <si>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</si>
  <si>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</si>
  <si>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</si>
  <si>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</si>
  <si>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</si>
  <si>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</si>
  <si>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</si>
  <si>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</si>
  <si>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</si>
  <si>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</si>
  <si>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</si>
  <si>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</si>
  <si>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</si>
  <si>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</si>
  <si>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</si>
  <si>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</si>
  <si>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</si>
  <si>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</si>
  <si>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</si>
  <si>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</si>
  <si>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</si>
  <si>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</si>
  <si>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</si>
  <si>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</si>
  <si>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</si>
  <si>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</si>
  <si>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</si>
  <si>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</si>
  <si>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</si>
  <si>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</si>
  <si>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</si>
  <si>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</si>
  <si>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</si>
  <si>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</si>
  <si>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</si>
  <si>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</si>
  <si>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</si>
  <si>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</si>
  <si>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</si>
  <si>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</si>
  <si>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</si>
  <si>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</si>
  <si>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</si>
  <si>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</si>
  <si>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</si>
  <si>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</si>
  <si>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</si>
  <si>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</si>
  <si>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</si>
  <si>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</si>
  <si>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</si>
  <si>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</si>
  <si>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</si>
  <si>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</si>
  <si>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</si>
  <si>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</si>
  <si>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</si>
  <si>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</si>
  <si>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</si>
  <si>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</si>
  <si>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</si>
  <si>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</si>
  <si>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</si>
  <si>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</si>
  <si>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</si>
  <si>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</si>
  <si>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</si>
  <si>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</si>
  <si>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</si>
  <si>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</si>
  <si>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</si>
  <si>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</si>
  <si>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</si>
  <si>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</si>
  <si>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</si>
  <si>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</si>
  <si>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</si>
  <si>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</si>
  <si>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</si>
  <si>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</si>
  <si>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</si>
  <si>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</si>
  <si>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</si>
  <si>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</si>
  <si>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</si>
  <si>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</si>
  <si>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</si>
  <si>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</si>
  <si>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</si>
  <si>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</si>
  <si>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</si>
  <si>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</si>
  <si>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</si>
  <si>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</si>
  <si>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</si>
  <si>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</si>
  <si>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</si>
  <si>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</si>
  <si>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</si>
  <si>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</si>
  <si>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</si>
  <si>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</si>
  <si>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</si>
  <si>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</si>
  <si>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</si>
  <si>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</si>
  <si>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</si>
  <si>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</si>
  <si>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</si>
  <si>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</si>
  <si>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</si>
  <si>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</si>
  <si>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</si>
  <si>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</si>
  <si>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</si>
  <si>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</si>
  <si>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</si>
  <si>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</si>
  <si>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</si>
  <si>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</si>
  <si>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</si>
  <si>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</si>
  <si>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</si>
  <si>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</si>
  <si>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</si>
  <si>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</si>
  <si>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</si>
  <si>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</si>
  <si>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</si>
  <si>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</si>
  <si>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</si>
  <si>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</si>
  <si>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</si>
  <si>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</si>
  <si>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</si>
  <si>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</si>
  <si>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</si>
  <si>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</si>
  <si>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</si>
  <si>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</si>
  <si>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</si>
  <si>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</si>
  <si>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</si>
  <si>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</si>
  <si>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</si>
  <si>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</si>
  <si>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</si>
  <si>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</si>
  <si>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</si>
  <si>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</si>
  <si>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</si>
  <si>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</si>
  <si>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</si>
  <si>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</si>
  <si>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</si>
  <si>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</si>
  <si>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</si>
  <si>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</si>
  <si>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</si>
  <si>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</si>
  <si>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</si>
  <si>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</si>
  <si>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</si>
  <si>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</si>
  <si>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</si>
  <si>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</si>
  <si>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</si>
  <si>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</si>
  <si>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</si>
  <si>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</si>
  <si>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</si>
  <si>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</si>
  <si>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</si>
  <si>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</si>
  <si>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</si>
  <si>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</si>
  <si>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</si>
  <si>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</si>
  <si>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</si>
  <si>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</si>
  <si>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</si>
  <si>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</si>
  <si>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</si>
  <si>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</si>
  <si>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</si>
  <si>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</si>
  <si>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</si>
  <si>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</si>
  <si>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</si>
  <si>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</si>
  <si>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</si>
  <si>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</si>
  <si>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</si>
  <si>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</si>
  <si>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</si>
  <si>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</si>
  <si>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</si>
  <si>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</si>
  <si>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</si>
  <si>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</si>
  <si>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</si>
  <si>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</si>
  <si>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</si>
  <si>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</si>
  <si>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</si>
  <si>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</si>
  <si>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</si>
  <si>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</si>
  <si>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</si>
  <si>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</si>
  <si>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</si>
  <si>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</si>
  <si>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</si>
  <si>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</si>
  <si>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</si>
  <si>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</si>
  <si>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</si>
  <si>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</si>
  <si>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</si>
  <si>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</si>
  <si>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</si>
  <si>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</si>
  <si>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</si>
  <si>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</si>
  <si>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</si>
  <si>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</si>
  <si>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</si>
  <si>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</si>
  <si>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</si>
  <si>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</si>
  <si>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</si>
  <si>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</si>
  <si>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</si>
  <si>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</si>
  <si>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</si>
  <si>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</si>
  <si>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</si>
  <si>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</si>
  <si>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</si>
  <si>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</si>
  <si>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</si>
  <si>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</si>
  <si>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</si>
  <si>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</si>
  <si>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</si>
  <si>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</si>
  <si>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</si>
  <si>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</si>
  <si>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</si>
  <si>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</si>
  <si>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</si>
  <si>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</si>
  <si>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</si>
  <si>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</si>
  <si>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</si>
  <si>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</si>
  <si>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</si>
  <si>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</si>
  <si>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</si>
  <si>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</si>
  <si>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</si>
  <si>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</si>
  <si>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</si>
  <si>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</si>
  <si>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</si>
  <si>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</si>
  <si>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</si>
  <si>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</si>
  <si>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</si>
  <si>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</si>
  <si>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</si>
  <si>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</si>
  <si>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</si>
  <si>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</si>
  <si>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</si>
  <si>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</si>
  <si>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</si>
  <si>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</si>
  <si>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</si>
  <si>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</si>
  <si>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</si>
  <si>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</si>
  <si>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</si>
  <si>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</si>
  <si>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</si>
  <si>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</si>
  <si>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</si>
  <si>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</si>
  <si>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</si>
  <si>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</si>
  <si>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</si>
  <si>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</si>
  <si>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</si>
  <si>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</si>
  <si>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</si>
  <si>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</si>
  <si>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</si>
  <si>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</si>
  <si>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</si>
  <si>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</si>
  <si>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</si>
  <si>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</si>
  <si>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</si>
  <si>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</si>
  <si>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</si>
  <si>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</si>
  <si>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</si>
  <si>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</si>
  <si>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</si>
  <si>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</si>
  <si>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</si>
  <si>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</si>
  <si>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</si>
  <si>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</si>
  <si>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</si>
  <si>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</si>
  <si>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</si>
  <si>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</si>
  <si>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</si>
  <si>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</si>
  <si>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</si>
  <si>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</si>
  <si>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</si>
  <si>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</si>
  <si>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</si>
  <si>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</si>
  <si>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</si>
  <si>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</si>
  <si>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</si>
  <si>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</si>
  <si>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</si>
  <si>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</si>
  <si>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</si>
  <si>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</si>
  <si>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</si>
  <si>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</si>
  <si>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</si>
  <si>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</si>
  <si>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</si>
  <si>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</si>
  <si>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</si>
  <si>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</si>
  <si>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</si>
  <si>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</si>
  <si>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</si>
  <si>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</si>
  <si>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</si>
  <si>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</si>
  <si>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</si>
  <si>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</si>
  <si>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</si>
  <si>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</si>
  <si>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</si>
  <si>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</si>
  <si>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</si>
  <si>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</si>
  <si>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</si>
  <si>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</si>
  <si>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</si>
  <si>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</si>
  <si>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</si>
  <si>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</si>
  <si>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</si>
  <si>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</si>
  <si>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</si>
  <si>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</si>
  <si>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</si>
  <si>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</si>
  <si>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</si>
  <si>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</si>
  <si>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</si>
  <si>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</si>
  <si>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</si>
  <si>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</si>
  <si>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</si>
  <si>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</si>
  <si>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</si>
  <si>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</si>
  <si>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</si>
  <si>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</si>
  <si>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</si>
  <si>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</si>
  <si>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</si>
  <si>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</si>
  <si>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</si>
  <si>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</si>
  <si>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</si>
  <si>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</si>
  <si>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</si>
  <si>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</si>
  <si>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</si>
  <si>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</si>
  <si>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</si>
  <si>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</si>
  <si>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</si>
  <si>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</si>
  <si>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</si>
  <si>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</si>
  <si>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</si>
  <si>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</si>
  <si>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</si>
  <si>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</si>
  <si>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</si>
  <si>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</si>
  <si>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</si>
  <si>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</si>
  <si>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</si>
  <si>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</si>
  <si>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</si>
  <si>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</si>
  <si>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</si>
  <si>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</si>
  <si>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</si>
  <si>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</si>
  <si>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</si>
  <si>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</si>
  <si>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</si>
  <si>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</si>
  <si>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</si>
  <si>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</si>
  <si>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</si>
  <si>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</si>
  <si>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</si>
  <si>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</si>
  <si>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</si>
  <si>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</si>
  <si>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</si>
  <si>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</si>
  <si>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</si>
  <si>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</si>
  <si>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</si>
  <si>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</si>
  <si>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</si>
  <si>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</si>
  <si>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</si>
  <si>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</si>
  <si>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</si>
  <si>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</si>
  <si>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</si>
  <si>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</si>
  <si>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</si>
  <si>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</si>
  <si>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</si>
  <si>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</si>
  <si>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</si>
  <si>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</si>
  <si>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</si>
  <si>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</si>
  <si>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</si>
  <si>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</si>
  <si>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</si>
  <si>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</si>
  <si>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</si>
  <si>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</si>
  <si>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</si>
  <si>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</si>
  <si>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</si>
  <si>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</si>
  <si>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</si>
  <si>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</si>
  <si>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</si>
  <si>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</si>
  <si>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</si>
  <si>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</si>
  <si>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</si>
  <si>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</si>
  <si>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</si>
  <si>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</si>
  <si>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</si>
  <si>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</si>
  <si>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</si>
  <si>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</si>
  <si>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</si>
  <si>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</si>
  <si>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</si>
  <si>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</si>
  <si>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</si>
  <si>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</si>
  <si>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</si>
  <si>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</si>
  <si>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</si>
  <si>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</si>
  <si>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</si>
  <si>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</si>
  <si>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</si>
  <si>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</si>
  <si>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</si>
  <si>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</si>
  <si>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</si>
  <si>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</si>
  <si>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</si>
  <si>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</si>
  <si>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</si>
  <si>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</si>
  <si>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</si>
  <si>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</si>
  <si>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</si>
  <si>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</si>
  <si>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</si>
  <si>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</si>
  <si>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</si>
  <si>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</si>
  <si>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</si>
  <si>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</si>
  <si>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</si>
  <si>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</si>
  <si>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</si>
  <si>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</si>
  <si>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</si>
  <si>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</si>
  <si>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</si>
  <si>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</si>
  <si>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</si>
  <si>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</si>
  <si>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</si>
  <si>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</si>
  <si>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</si>
  <si>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</si>
  <si>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</si>
  <si>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</si>
  <si>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</si>
  <si>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</si>
  <si>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</si>
  <si>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</si>
  <si>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</si>
  <si>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</si>
  <si>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</si>
  <si>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</si>
  <si>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</si>
  <si>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</si>
  <si>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</si>
  <si>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</si>
  <si>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</si>
  <si>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</si>
  <si>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</si>
  <si>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</si>
  <si>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</si>
  <si>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</si>
  <si>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</si>
  <si>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</si>
  <si>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</si>
  <si>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</si>
  <si>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</si>
  <si>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</si>
  <si>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</si>
  <si>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</si>
  <si>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</si>
  <si>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</si>
  <si>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</si>
  <si>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</si>
  <si>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</si>
  <si>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</si>
  <si>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</si>
  <si>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</si>
  <si>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</si>
  <si>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</si>
  <si>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</si>
  <si>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</si>
  <si>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</si>
  <si>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</si>
  <si>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</si>
  <si>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</si>
  <si>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</si>
  <si>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</si>
  <si>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</si>
  <si>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</si>
  <si>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</si>
  <si>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</si>
  <si>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</si>
  <si>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</si>
  <si>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</si>
  <si>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</si>
  <si>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</si>
  <si>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</si>
  <si>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</si>
  <si>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</si>
  <si>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</si>
  <si>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</si>
  <si>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</si>
  <si>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</si>
  <si>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</si>
  <si>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</si>
  <si>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</si>
  <si>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</si>
  <si>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</si>
  <si>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</si>
  <si>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</si>
  <si>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</si>
  <si>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</si>
  <si>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</si>
  <si>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</si>
  <si>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</si>
  <si>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</si>
  <si>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</si>
  <si>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</si>
  <si>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</si>
  <si>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</si>
  <si>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</si>
  <si>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</si>
  <si>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</si>
  <si>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</si>
  <si>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</si>
  <si>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</si>
  <si>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</si>
  <si>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</si>
  <si>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</si>
  <si>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</si>
  <si>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</si>
  <si>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</si>
  <si>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</si>
  <si>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</si>
  <si>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</si>
  <si>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</si>
  <si>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</si>
  <si>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</si>
  <si>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</si>
  <si>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</si>
  <si>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</si>
  <si>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</si>
  <si>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</si>
  <si>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</si>
  <si>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</si>
  <si>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</si>
  <si>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</si>
  <si>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</si>
  <si>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</si>
  <si>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</si>
  <si>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</si>
  <si>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</si>
  <si>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</si>
  <si>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</si>
  <si>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</si>
  <si>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</si>
  <si>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</si>
  <si>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</si>
  <si>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</si>
  <si>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</si>
  <si>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</si>
  <si>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</si>
  <si>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</si>
  <si>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</si>
  <si>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</si>
  <si>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</si>
  <si>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</si>
  <si>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</si>
  <si>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</si>
  <si>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</si>
  <si>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</si>
  <si>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</si>
  <si>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</si>
  <si>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</si>
  <si>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</si>
  <si>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</si>
  <si>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</si>
  <si>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</si>
  <si>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</si>
  <si>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</si>
  <si>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</si>
  <si>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</si>
  <si>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</si>
  <si>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</si>
  <si>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</si>
  <si>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</si>
  <si>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</si>
  <si>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</si>
  <si>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</si>
  <si>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</si>
  <si>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</si>
  <si>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</si>
  <si>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</si>
  <si>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</si>
  <si>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</si>
  <si>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</si>
  <si>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</si>
  <si>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</si>
  <si>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</si>
  <si>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</si>
  <si>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</si>
  <si>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</si>
  <si>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</si>
  <si>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</si>
  <si>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</si>
  <si>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</si>
  <si>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</si>
  <si>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</si>
  <si>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</si>
  <si>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</si>
  <si>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</si>
  <si>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</si>
  <si>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</si>
  <si>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</si>
  <si>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</si>
  <si>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</si>
  <si>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</si>
  <si>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</si>
  <si>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</si>
  <si>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</si>
  <si>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</si>
  <si>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</si>
  <si>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</si>
  <si>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</si>
  <si>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</si>
  <si>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</si>
  <si>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</si>
  <si>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</si>
  <si>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</si>
  <si>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</si>
  <si>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</si>
  <si>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</si>
  <si>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</si>
  <si>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</si>
  <si>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</si>
  <si>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</si>
  <si>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</si>
  <si>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</si>
  <si>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</si>
  <si>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</si>
  <si>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</si>
  <si>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</si>
  <si>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</si>
  <si>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</si>
  <si>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</si>
  <si>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</si>
  <si>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</si>
  <si>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</si>
  <si>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</si>
  <si>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</si>
  <si>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</si>
  <si>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</si>
  <si>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</si>
  <si>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</si>
  <si>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</si>
  <si>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</si>
  <si>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</si>
  <si>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</si>
  <si>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</si>
  <si>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</si>
  <si>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</si>
  <si>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</si>
  <si>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</si>
  <si>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</si>
  <si>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</si>
  <si>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</si>
  <si>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</si>
  <si>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</si>
  <si>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</si>
  <si>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</si>
  <si>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</si>
  <si>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</si>
  <si>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</si>
  <si>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</si>
  <si>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</si>
  <si>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</si>
  <si>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</si>
  <si>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</si>
  <si>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</si>
  <si>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</si>
  <si>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</si>
  <si>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</si>
  <si>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</si>
  <si>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</si>
  <si>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</si>
  <si>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</si>
  <si>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</si>
  <si>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</si>
  <si>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</si>
  <si>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</si>
  <si>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</si>
  <si>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</si>
  <si>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</si>
  <si>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</si>
  <si>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</si>
  <si>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</si>
  <si>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</si>
  <si>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</si>
  <si>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</si>
  <si>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</si>
  <si>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</si>
  <si>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</si>
  <si>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</si>
  <si>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</si>
  <si>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</si>
  <si>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</si>
  <si>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</si>
  <si>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</si>
  <si>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</si>
  <si>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</si>
  <si>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</si>
  <si>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</si>
  <si>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</si>
  <si>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</si>
  <si>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</si>
  <si>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</si>
  <si>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</si>
  <si>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</si>
  <si>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</si>
  <si>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</si>
  <si>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</si>
  <si>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</si>
  <si>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</si>
  <si>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</si>
  <si>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</si>
  <si>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</si>
  <si>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</si>
  <si>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</si>
  <si>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</si>
  <si>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</si>
  <si>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</si>
  <si>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</si>
  <si>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</si>
  <si>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</si>
  <si>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</si>
  <si>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</si>
  <si>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</si>
  <si>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</si>
  <si>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</si>
  <si>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</si>
  <si>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</si>
  <si>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</si>
  <si>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</si>
  <si>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</si>
  <si>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</si>
  <si>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</si>
  <si>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</si>
  <si>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</si>
  <si>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</si>
  <si>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</si>
  <si>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</si>
  <si>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</si>
  <si>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</si>
  <si>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</si>
  <si>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</si>
  <si>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</si>
  <si>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</si>
  <si>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</si>
  <si>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</si>
  <si>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</si>
  <si>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</si>
  <si>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</si>
  <si>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</si>
  <si>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</si>
  <si>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</si>
  <si>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</si>
  <si>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</si>
  <si>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</si>
  <si>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</si>
  <si>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</si>
  <si>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</si>
  <si>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</si>
  <si>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</si>
  <si>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</si>
  <si>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</si>
  <si>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</si>
  <si>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</si>
  <si>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</si>
  <si>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</si>
  <si>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</si>
  <si>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</si>
  <si>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</si>
  <si>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</si>
  <si>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</si>
  <si>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</si>
  <si>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</si>
  <si>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</si>
  <si>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</si>
  <si>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</si>
  <si>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</si>
  <si>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</si>
  <si>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</si>
  <si>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</si>
  <si>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</si>
  <si>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</si>
  <si>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</si>
  <si>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</si>
  <si>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</si>
  <si>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</si>
  <si>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</si>
  <si>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</si>
  <si>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</si>
  <si>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</si>
  <si>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</si>
  <si>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</si>
  <si>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</si>
  <si>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</si>
  <si>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</si>
  <si>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</si>
  <si>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</si>
  <si>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</si>
  <si>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</si>
  <si>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</si>
  <si>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</si>
  <si>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</si>
  <si>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</si>
  <si>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</si>
  <si>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</si>
  <si>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</si>
  <si>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</si>
  <si>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</si>
  <si>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</si>
  <si>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</si>
  <si>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</si>
  <si>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</si>
  <si>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</si>
  <si>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</si>
  <si>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</si>
  <si>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</si>
  <si>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</si>
  <si>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</si>
  <si>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</si>
  <si>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</si>
  <si>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</si>
  <si>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</si>
  <si>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</si>
  <si>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</si>
  <si>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</si>
  <si>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</si>
  <si>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</si>
  <si>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</si>
  <si>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</si>
  <si>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</si>
  <si>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</si>
  <si>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</si>
  <si>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</si>
  <si>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</si>
  <si>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</si>
  <si>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</si>
  <si>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</si>
  <si>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</si>
  <si>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</si>
  <si>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</si>
  <si>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</si>
  <si>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</si>
  <si>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</si>
  <si>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</si>
  <si>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</si>
  <si>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</si>
  <si>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</si>
  <si>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</si>
  <si>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</si>
  <si>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</si>
  <si>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</si>
  <si>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</si>
  <si>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</si>
  <si>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</si>
  <si>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</si>
  <si>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</si>
  <si>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</si>
  <si>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</si>
  <si>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</si>
  <si>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</si>
  <si>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</si>
  <si>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</si>
  <si>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</si>
  <si>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</si>
  <si>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</si>
  <si>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</si>
  <si>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</si>
  <si>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</si>
  <si>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</si>
  <si>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</si>
  <si>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</si>
  <si>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</si>
  <si>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</si>
  <si>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</si>
  <si>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</si>
  <si>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</si>
  <si>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</si>
  <si>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</si>
  <si>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</si>
  <si>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</si>
  <si>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</si>
  <si>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</si>
  <si>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</si>
  <si>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</si>
  <si>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</si>
  <si>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</si>
  <si>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</si>
  <si>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</si>
  <si>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</si>
  <si>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</si>
  <si>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</si>
  <si>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</si>
  <si>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</si>
  <si>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</si>
  <si>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</si>
  <si>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</si>
  <si>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</si>
  <si>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</si>
  <si>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</si>
  <si>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</si>
  <si>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</si>
  <si>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</si>
  <si>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</si>
  <si>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</si>
  <si>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</si>
  <si>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</si>
  <si>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</si>
  <si>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</si>
  <si>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</si>
  <si>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</si>
  <si>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</si>
  <si>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</si>
  <si>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</si>
  <si>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</si>
  <si>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</si>
  <si>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</si>
  <si>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</si>
  <si>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</si>
  <si>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</si>
  <si>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</si>
  <si>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</si>
  <si>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</si>
  <si>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</si>
  <si>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</si>
  <si>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</si>
  <si>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</si>
  <si>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</si>
  <si>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</si>
  <si>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</si>
  <si>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</si>
  <si>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</si>
  <si>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</si>
  <si>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</si>
  <si>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</si>
  <si>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</si>
  <si>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</si>
  <si>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</si>
  <si>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</si>
  <si>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</si>
  <si>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</si>
  <si>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</si>
  <si>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</si>
  <si>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</si>
  <si>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</si>
  <si>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</si>
  <si>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</si>
  <si>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</si>
  <si>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</si>
  <si>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</si>
  <si>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</si>
  <si>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</si>
  <si>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</si>
  <si>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</si>
  <si>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</si>
  <si>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</si>
  <si>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</si>
  <si>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</si>
  <si>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</si>
  <si>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</si>
  <si>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</si>
  <si>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</si>
  <si>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</si>
  <si>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</si>
  <si>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</si>
  <si>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</si>
  <si>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</si>
  <si>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</si>
  <si>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</si>
  <si>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</si>
  <si>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</si>
  <si>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</si>
  <si>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</si>
  <si>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</si>
  <si>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</si>
  <si>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</si>
  <si>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</si>
  <si>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</si>
  <si>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</si>
  <si>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</si>
  <si>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</si>
  <si>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</si>
  <si>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</si>
  <si>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</si>
  <si>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</si>
  <si>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</si>
  <si>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</si>
  <si>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</si>
  <si>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</si>
  <si>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</si>
  <si>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</si>
  <si>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</si>
  <si>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</si>
  <si>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</si>
  <si>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</si>
  <si>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</si>
  <si>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</si>
  <si>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</si>
  <si>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</si>
  <si>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</si>
  <si>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</si>
  <si>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</si>
  <si>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</si>
  <si>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</si>
  <si>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</si>
  <si>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</si>
  <si>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</si>
  <si>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</si>
  <si>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</si>
  <si>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</si>
  <si>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</si>
  <si>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</si>
  <si>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</si>
  <si>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</si>
  <si>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</si>
  <si>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</si>
  <si>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</si>
  <si>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</si>
  <si>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</si>
  <si>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</si>
  <si>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</si>
  <si>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</si>
  <si>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</si>
  <si>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</si>
  <si>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</si>
  <si>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</si>
  <si>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</si>
  <si>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</si>
  <si>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</si>
  <si>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</si>
  <si>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</si>
  <si>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</si>
  <si>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</si>
  <si>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</si>
  <si>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</si>
  <si>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</si>
  <si>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</si>
  <si>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</si>
  <si>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</si>
  <si>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</si>
  <si>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</si>
  <si>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</si>
  <si>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</si>
  <si>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</si>
  <si>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</si>
  <si>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</si>
  <si>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</si>
  <si>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</si>
  <si>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</si>
  <si>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</si>
  <si>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</si>
  <si>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</si>
  <si>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</si>
  <si>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</si>
  <si>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</si>
  <si>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</si>
  <si>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</si>
  <si>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</si>
  <si>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</si>
  <si>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</si>
  <si>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</si>
  <si>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</si>
  <si>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</si>
  <si>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</si>
  <si>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</si>
  <si>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</si>
  <si>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</si>
  <si>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</si>
  <si>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</si>
  <si>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</si>
  <si>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</si>
  <si>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</si>
  <si>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</si>
  <si>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</si>
  <si>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</si>
  <si>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</si>
  <si>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</si>
  <si>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</si>
  <si>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</si>
  <si>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</si>
  <si>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</si>
  <si>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</si>
  <si>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</si>
  <si>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</si>
  <si>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</si>
  <si>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</si>
  <si>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</si>
  <si>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</si>
  <si>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</si>
  <si>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</si>
  <si>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</si>
  <si>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</si>
  <si>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</si>
  <si>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</si>
  <si>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</si>
  <si>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</si>
  <si>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</si>
  <si>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</si>
  <si>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</si>
  <si>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</si>
  <si>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</si>
  <si>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</si>
  <si>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</si>
  <si>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</si>
  <si>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</si>
  <si>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</si>
  <si>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</si>
  <si>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</si>
  <si>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</si>
  <si>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</si>
  <si>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</si>
  <si>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</si>
  <si>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</si>
  <si>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</si>
  <si>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</si>
  <si>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</si>
  <si>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</si>
  <si>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</si>
  <si>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</si>
  <si>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</si>
  <si>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</si>
  <si>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</si>
  <si>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</si>
  <si>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</si>
  <si>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</si>
  <si>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</si>
  <si>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</si>
  <si>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</si>
  <si>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</si>
  <si>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</si>
  <si>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</si>
  <si>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</si>
  <si>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</si>
  <si>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</si>
  <si>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</si>
  <si>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</si>
  <si>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</si>
  <si>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</si>
  <si>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</si>
  <si>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</si>
  <si>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</si>
  <si>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</si>
  <si>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</si>
  <si>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</si>
  <si>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</si>
  <si>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</si>
  <si>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</si>
  <si>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</si>
  <si>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</si>
  <si>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</si>
  <si>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</si>
  <si>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</si>
  <si>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</si>
  <si>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</si>
  <si>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</si>
  <si>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</si>
  <si>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</si>
  <si>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</si>
  <si>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</si>
  <si>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</si>
  <si>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</si>
  <si>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</si>
  <si>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</si>
  <si>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</si>
  <si>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</si>
  <si>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</si>
  <si>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</si>
  <si>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</si>
  <si>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</si>
  <si>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</si>
  <si>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</si>
  <si>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</si>
  <si>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</si>
  <si>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</si>
  <si>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</si>
  <si>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</si>
  <si>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</si>
  <si>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</si>
  <si>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</si>
  <si>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</si>
  <si>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</si>
  <si>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</si>
  <si>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</si>
  <si>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</si>
  <si>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</si>
  <si>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</si>
  <si>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</si>
  <si>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</si>
  <si>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</si>
  <si>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</si>
  <si>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</si>
  <si>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</si>
  <si>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</si>
  <si>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</si>
  <si>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</si>
  <si>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</si>
  <si>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</si>
  <si>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</si>
  <si>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</si>
  <si>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</si>
  <si>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</si>
  <si>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</si>
  <si>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</si>
  <si>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</si>
  <si>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</si>
  <si>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</si>
  <si>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</si>
  <si>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</si>
  <si>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</si>
  <si>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</si>
  <si>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</si>
  <si>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</si>
  <si>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</si>
  <si>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</si>
  <si>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</si>
  <si>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</si>
  <si>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</si>
  <si>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</si>
  <si>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</si>
  <si>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</si>
  <si>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</si>
  <si>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</si>
  <si>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</si>
  <si>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</si>
  <si>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</si>
  <si>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</si>
  <si>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</si>
  <si>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</si>
  <si>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</si>
  <si>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</si>
  <si>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</si>
  <si>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</si>
  <si>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</si>
  <si>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</si>
  <si>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</si>
  <si>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</si>
  <si>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</si>
  <si>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</si>
  <si>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</si>
  <si>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</si>
  <si>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</si>
  <si>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</si>
  <si>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</si>
  <si>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</si>
  <si>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</si>
  <si>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</si>
  <si>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</si>
  <si>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</si>
  <si>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</si>
  <si>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</si>
  <si>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</si>
  <si>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</si>
  <si>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</si>
  <si>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</si>
  <si>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</si>
  <si>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</si>
  <si>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</si>
  <si>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</si>
  <si>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</si>
  <si>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</si>
  <si>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</si>
  <si>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</si>
  <si>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</si>
  <si>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</si>
  <si>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</si>
  <si>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</si>
  <si>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</si>
  <si>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</si>
  <si>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</si>
  <si>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</si>
  <si>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</si>
  <si>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</si>
  <si>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</si>
  <si>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</si>
  <si>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</si>
  <si>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</si>
  <si>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</si>
  <si>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</si>
  <si>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</si>
  <si>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</si>
  <si>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</si>
  <si>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</si>
  <si>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</si>
  <si>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</si>
  <si>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</si>
  <si>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</si>
  <si>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</si>
  <si>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</si>
  <si>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</si>
  <si>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</si>
  <si>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</si>
  <si>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</si>
  <si>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</si>
  <si>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</si>
  <si>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</si>
  <si>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</si>
  <si>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</si>
  <si>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</si>
  <si>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</si>
  <si>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</si>
  <si>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</si>
  <si>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</si>
  <si>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</si>
  <si>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</si>
  <si>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</si>
  <si>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</si>
  <si>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</si>
  <si>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</si>
  <si>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</si>
  <si>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</si>
  <si>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</si>
  <si>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</si>
  <si>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</si>
  <si>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</si>
  <si>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</si>
  <si>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</si>
  <si>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</si>
  <si>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</si>
  <si>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</si>
  <si>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</si>
  <si>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</si>
  <si>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</si>
  <si>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</si>
  <si>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</si>
  <si>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</si>
  <si>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</si>
  <si>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</si>
  <si>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</si>
  <si>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</si>
  <si>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</si>
  <si>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</si>
  <si>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</si>
  <si>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</si>
  <si>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</si>
  <si>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</si>
  <si>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</si>
  <si>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</si>
  <si>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</si>
  <si>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For Question 3 on the 'Declaration' tab:</t>
  </si>
  <si>
    <t xml:space="preserve">Pour la Question 3 de l’onglet Déclaration :         </t>
  </si>
  <si>
    <t xml:space="preserve">Para la Pregunta 3 sobre la pestaña de "Declaración":        </t>
  </si>
  <si>
    <t xml:space="preserve">Zu Frage 3 auf dem Reiter „Deklaration“:         </t>
  </si>
  <si>
    <t xml:space="preserve">‘声明’选项卡上的问题3：        </t>
  </si>
  <si>
    <t xml:space="preserve">[開示] タブの質問3：        </t>
  </si>
  <si>
    <t xml:space="preserve">Para a Questão 3 no separador "Declaração":         </t>
  </si>
  <si>
    <t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t>
  </si>
  <si>
    <t xml:space="preserve">Veuillez indiquer dans lequel de ces pays sources votre organisation produit et/ou s'approvisionne en produit(s) couvert(s) par cette déclaration. L'approvisionnement fait référence à l'endroit où le produit est extrait, cultivé ou fabriqué. Ce lieu diffère souvent de celui où le produit est acheté. </t>
  </si>
  <si>
    <t xml:space="preserve">Indique en cuáles de estos países de origen su organización produce y/o suministra los productos objeto de esta declaración. El suministro se refiere a la ubicación en la cual el producto se extrae, cultiva o fabrica. Esta ubicación suele ser diferente de la ubicación en la que el producto se adquiere. </t>
  </si>
  <si>
    <t xml:space="preserve">Bitte geben Sie an, in welchem dieser Herkunftsländer Ihre Organisation die Waren, die unter diese Erklärung fallen, produziert und/oder beschafft. Beschaffung bezieht sich auf den Ort, an dem die Ware abgebaut, angebaut oder hergestellt wird. Dies unterscheidet sich oft von dem Ort, an dem die Ware erworben wird. </t>
  </si>
  <si>
    <t xml:space="preserve">请说明贵公司在哪些来源国里生产和/或采购本声明所涵盖的商品。来源地指的是商品被开采、种植或制造的地方。它通常有别于商品被购买的地方。 </t>
  </si>
  <si>
    <t>貴社が、本開示の対象となる物品をどの原産国で生産、調達しているかを教えてください。調達先・供給地とは、その物品が採掘、栽培、製造された場所を指します。これは、その物品が購入される場所とは異なることがよくあります。</t>
  </si>
  <si>
    <t xml:space="preserve">Indique em qual(quais) destes países de origem a sua organização produz e/ou adquire a(s) mercadoria(s) abrangida(s) por esta declaração. «Aquisição» refere-se ao local onde a mercadoria é minerada, produzida ou fabricada. Este difere, muitas vezes, do local onde é comprado. </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</si>
  <si>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</si>
  <si>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</si>
  <si>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</si>
  <si>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</si>
  <si>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</si>
  <si>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</si>
  <si>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</si>
  <si>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</si>
  <si>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</si>
  <si>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</si>
  <si>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</si>
  <si>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</si>
  <si>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</si>
  <si>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</si>
  <si>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</si>
  <si>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</si>
  <si>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</si>
  <si>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</si>
  <si>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</si>
  <si>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</si>
  <si>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</si>
  <si>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</si>
  <si>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</si>
  <si>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</si>
  <si>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</si>
  <si>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</si>
  <si>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</si>
  <si>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</si>
  <si>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</si>
  <si>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</si>
  <si>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</si>
  <si>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</si>
  <si>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</si>
  <si>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</si>
  <si>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</si>
  <si>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</si>
  <si>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</si>
  <si>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</si>
  <si>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</si>
  <si>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</si>
  <si>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</si>
  <si>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</si>
  <si>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</si>
  <si>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</si>
  <si>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</si>
  <si>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</si>
  <si>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</si>
  <si>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</si>
  <si>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</si>
  <si>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</si>
  <si>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</si>
  <si>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</si>
  <si>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</si>
  <si>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</si>
  <si>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</si>
  <si>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</si>
  <si>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</si>
  <si>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</si>
  <si>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</si>
  <si>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</si>
  <si>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</si>
  <si>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</si>
  <si>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</si>
  <si>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</si>
  <si>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</si>
  <si>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</si>
  <si>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</si>
  <si>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</si>
  <si>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</si>
  <si>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</si>
  <si>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</si>
  <si>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</si>
  <si>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</si>
  <si>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</si>
  <si>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</si>
  <si>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</si>
  <si>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</si>
  <si>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</si>
  <si>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</si>
  <si>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</si>
  <si>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</si>
  <si>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</si>
  <si>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</si>
  <si>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</si>
  <si>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</si>
  <si>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</si>
  <si>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</si>
  <si>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</si>
  <si>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</si>
  <si>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</si>
  <si>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</si>
  <si>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</si>
  <si>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</si>
  <si>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</si>
  <si>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</si>
  <si>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</si>
  <si>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</si>
  <si>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</si>
  <si>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</si>
  <si>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</si>
  <si>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</si>
  <si>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</si>
  <si>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</si>
  <si>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</si>
  <si>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</si>
  <si>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</si>
  <si>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</si>
  <si>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</si>
  <si>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</si>
  <si>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</si>
  <si>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</si>
  <si>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</si>
  <si>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</si>
  <si>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</si>
  <si>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</si>
  <si>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</si>
  <si>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</si>
  <si>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</si>
  <si>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</si>
  <si>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</si>
  <si>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</si>
  <si>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</si>
  <si>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</si>
  <si>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</si>
  <si>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</si>
  <si>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</si>
  <si>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</si>
  <si>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</si>
  <si>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</si>
  <si>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</si>
  <si>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</si>
  <si>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</si>
  <si>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</si>
  <si>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</si>
  <si>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</si>
  <si>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</si>
  <si>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</si>
  <si>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</si>
  <si>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</si>
  <si>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</si>
  <si>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</si>
  <si>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</si>
  <si>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</si>
  <si>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</si>
  <si>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</si>
  <si>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</si>
  <si>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</si>
  <si>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</si>
  <si>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</si>
  <si>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</si>
  <si>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</si>
  <si>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</si>
  <si>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</si>
  <si>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</si>
  <si>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</si>
  <si>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</si>
  <si>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</si>
  <si>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</si>
  <si>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</si>
  <si>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</si>
  <si>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</si>
  <si>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</si>
  <si>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</si>
  <si>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</si>
  <si>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</si>
  <si>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</si>
  <si>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</si>
  <si>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</si>
  <si>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</si>
  <si>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</si>
  <si>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</si>
  <si>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</si>
  <si>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</si>
  <si>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</si>
  <si>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</si>
  <si>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</si>
  <si>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</si>
  <si>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</si>
  <si>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</si>
  <si>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</si>
  <si>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</si>
  <si>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</si>
  <si>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</si>
  <si>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</si>
  <si>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</si>
  <si>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</si>
  <si>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</si>
  <si>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</si>
  <si>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</si>
  <si>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</si>
  <si>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</si>
  <si>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</si>
  <si>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</si>
  <si>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</si>
  <si>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</si>
  <si>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</si>
  <si>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</si>
  <si>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</si>
  <si>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</si>
  <si>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</si>
  <si>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</si>
  <si>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</si>
  <si>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</si>
  <si>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</si>
  <si>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</si>
  <si>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</si>
  <si>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</si>
  <si>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</si>
  <si>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</si>
  <si>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</si>
  <si>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</si>
  <si>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</si>
  <si>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</si>
  <si>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</si>
  <si>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</si>
  <si>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</si>
  <si>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</si>
  <si>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“监管范围”界定了该申报中是否包含了所有的适用法规。此项的选择会影响 STRT 里第 9 个和第 10 个问题。“监管范围”通常是由您的客户为您定义的。您的客户可能是根据其合规计划的核心内容来进行的选择。</t>
  </si>
  <si>
    <t>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規制範囲」は、すべての適用される規制がこの開示の対象となるかどうかを特定します。この選択は、STRTの質問9と10に影響します。「規制範囲」は、通常、取引先によって定義されます。貴社の取引先は、コンプライアンスプログラムの焦点に基づいてこの選択を行った可能性があります。</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</si>
  <si>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O campo «Âmbito regulatório» identifica se todos os regulamentos aplicáveis estão abrangidos por esta declaração. Esta seleção afeta as questões 9 e 10 no STRT. Normalmente, o «Âmbito regulatório» é definido para a sua empresa pelo seu cliente. O seu cliente pode ter feito esta seleção com base no objetivo do respetivo programa de conformidade. </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</si>
  <si>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</si>
  <si>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</si>
  <si>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</si>
  <si>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</si>
  <si>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</si>
  <si>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</si>
  <si>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</si>
  <si>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</si>
  <si>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</si>
  <si>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</si>
  <si>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</si>
  <si>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</si>
  <si>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</si>
  <si>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</si>
  <si>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</si>
  <si>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</si>
  <si>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</si>
  <si>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</si>
  <si>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</si>
  <si>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</si>
  <si>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</si>
  <si>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</si>
  <si>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</si>
  <si>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</si>
  <si>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</si>
  <si>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</si>
  <si>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</si>
  <si>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</si>
  <si>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</si>
  <si>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</si>
  <si>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</si>
  <si>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</si>
  <si>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</si>
  <si>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</si>
  <si>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</si>
  <si>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</si>
  <si>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</si>
  <si>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</si>
  <si>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</si>
  <si>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t>
  </si>
  <si>
    <t>Sony Semiconductor Israel</t>
  </si>
  <si>
    <t xml:space="preserve">Alon Kostianovsky </t>
  </si>
  <si>
    <t>alon.kostianovsky@sony.com</t>
  </si>
  <si>
    <t>+972-54-5243281</t>
  </si>
  <si>
    <t>COO</t>
  </si>
  <si>
    <t>https://www.sony.com/en/SonyInfo/csr_report/sourcing/Sony_Supply_Chain_CoC_E.pdf?j-short=en_SonyInfo_csr_report_sourcing_Sony_Supply_Chain_CoC_3.0_E.pdf</t>
  </si>
  <si>
    <t>https://www.sony.com/en/SonyInfo/csr/library/reports/SustainabilityReport2023_E.pdf</t>
  </si>
  <si>
    <t>We do not share this with outside bodies.
We follow the Sony Code of Conduct polices</t>
  </si>
  <si>
    <t>https://secure.ethicspoint.com/domain/media/en/gui/57485/</t>
  </si>
  <si>
    <t>6 Haharash street, Hod-hasharon, Israel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</si>
</sst>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1"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amily val="2"/>
    </font>
    <font>
      <sz val="10"/>
      <color rgb="FF000000"/>
      <name val="Calibri"/>
      <family val="2"/>
      <scheme val="minor"/>
    </font>
    <font>
      <sz val="10"/>
      <color theme="1"/>
      <name val="Arial"/>
      <family val="2"/>
    </font>
    <font>
      <sz val="10"/>
      <color rgb="FF000000"/>
      <name val="Arial"/>
      <family val="2"/>
    </font>
    <font>
      <sz val="10"/>
      <color rgb="FF001E00"/>
      <name val="Arial"/>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right/>
      <top style="thin">
        <color rgb="FF63798F"/>
      </top>
      <bottom style="thin">
        <color rgb="FF63798F"/>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right style="thin">
        <color auto="1"/>
      </right>
      <top style="thin">
        <color rgb="FF63798F"/>
      </top>
      <bottom style="thin">
        <color rgb="FF63798F"/>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2" applyNumberFormat="0" applyAlignment="0" applyProtection="0"/>
    <xf numFmtId="0" fontId="1" fillId="0" borderId="0"/>
    <xf numFmtId="0" fontId="77" fillId="0" borderId="0"/>
  </cellStyleXfs>
  <cellXfs count="436">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5" xfId="0" applyFont="1" applyFill="1" applyBorder="1" applyAlignment="1">
      <alignment horizontal="left" vertical="center" indent="1"/>
    </xf>
    <xf numFmtId="0" fontId="56" fillId="3" borderId="55" xfId="0" applyFont="1" applyFill="1" applyBorder="1" applyAlignment="1">
      <alignment horizontal="left" vertical="center" wrapText="1" indent="1"/>
    </xf>
    <xf numFmtId="0" fontId="39" fillId="16" borderId="52" xfId="0" applyFont="1" applyFill="1" applyBorder="1" applyAlignment="1">
      <alignment horizontal="center" vertical="top" wrapText="1"/>
    </xf>
    <xf numFmtId="0" fontId="39" fillId="16" borderId="53"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2" xfId="2" applyNumberFormat="1" applyFont="1" applyAlignment="1">
      <alignment horizontal="center" vertical="top" wrapText="1"/>
    </xf>
    <xf numFmtId="0" fontId="40" fillId="15" borderId="54"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76" fillId="0" borderId="0" xfId="0" applyFont="1" applyAlignment="1">
      <alignment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2" fillId="3" borderId="9" xfId="0" applyFont="1" applyFill="1" applyBorder="1" applyAlignment="1">
      <alignment horizontal="left" vertical="center" wrapText="1"/>
    </xf>
    <xf numFmtId="49" fontId="2" fillId="3" borderId="5" xfId="0" applyNumberFormat="1" applyFont="1" applyFill="1" applyBorder="1" applyAlignment="1" applyProtection="1">
      <alignment horizontal="center" vertical="center"/>
      <protection locked="0"/>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0" fontId="18" fillId="24" borderId="5"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3" fillId="3" borderId="11" xfId="0" applyFont="1" applyFill="1" applyBorder="1" applyAlignment="1" applyProtection="1">
      <alignment horizontal="center" vertical="center"/>
      <protection locked="0"/>
    </xf>
    <xf numFmtId="0" fontId="23" fillId="3" borderId="13"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5" fillId="3" borderId="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3" fillId="3" borderId="4" xfId="0" applyFont="1" applyFill="1" applyBorder="1" applyAlignment="1" applyProtection="1">
      <alignment horizontal="center" vertical="center"/>
      <protection locked="0"/>
    </xf>
    <xf numFmtId="0" fontId="23" fillId="3" borderId="6" xfId="0" applyFont="1" applyFill="1" applyBorder="1" applyAlignment="1" applyProtection="1">
      <alignment horizontal="center" vertical="center"/>
      <protection locked="0"/>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14" borderId="9" xfId="0" applyFont="1" applyFill="1" applyBorder="1" applyAlignment="1">
      <alignment horizontal="center" vertical="center"/>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5" fillId="14" borderId="5" xfId="0" applyFont="1" applyFill="1" applyBorder="1" applyAlignment="1">
      <alignment horizontal="center" vertical="center"/>
    </xf>
    <xf numFmtId="0" fontId="28" fillId="12" borderId="0" xfId="0" applyFont="1" applyFill="1" applyAlignment="1">
      <alignment horizontal="left" vertical="center"/>
    </xf>
    <xf numFmtId="0" fontId="28" fillId="12" borderId="45" xfId="0" applyFont="1" applyFill="1" applyBorder="1" applyAlignment="1">
      <alignment horizontal="left" vertical="center"/>
    </xf>
    <xf numFmtId="0" fontId="28" fillId="12" borderId="51"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49" fontId="2" fillId="3" borderId="5" xfId="0" applyNumberFormat="1" applyFont="1" applyFill="1" applyBorder="1" applyAlignment="1" applyProtection="1">
      <alignment horizontal="left" vertical="center"/>
      <protection locked="0"/>
    </xf>
    <xf numFmtId="0" fontId="23" fillId="3" borderId="5"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9" fillId="3" borderId="5" xfId="0" applyFont="1" applyFill="1" applyBorder="1" applyAlignment="1">
      <alignment horizontal="center" vertical="center" wrapText="1"/>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49" fontId="7" fillId="3" borderId="5" xfId="1" applyNumberFormat="1" applyFill="1" applyBorder="1" applyAlignment="1" applyProtection="1">
      <alignment horizontal="left" vertical="center"/>
      <protection locked="0"/>
    </xf>
    <xf numFmtId="1" fontId="2" fillId="3" borderId="5" xfId="0" applyNumberFormat="1" applyFont="1" applyFill="1" applyBorder="1" applyAlignment="1" applyProtection="1">
      <alignment horizontal="left"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2" fillId="4" borderId="5" xfId="0" applyFont="1" applyFill="1" applyBorder="1" applyAlignment="1">
      <alignment horizontal="center" vertical="center"/>
    </xf>
    <xf numFmtId="165" fontId="2" fillId="3" borderId="5" xfId="0" applyNumberFormat="1" applyFont="1" applyFill="1" applyBorder="1" applyAlignment="1" applyProtection="1">
      <alignment horizontal="left" vertical="center"/>
      <protection locked="0"/>
    </xf>
    <xf numFmtId="0" fontId="33"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3" fillId="14" borderId="11" xfId="0" applyFont="1" applyFill="1" applyBorder="1" applyAlignment="1" applyProtection="1">
      <alignment horizontal="center" vertical="center"/>
      <protection locked="0"/>
    </xf>
    <xf numFmtId="0" fontId="23" fillId="14" borderId="13" xfId="0" applyFont="1" applyFill="1" applyBorder="1" applyAlignment="1" applyProtection="1">
      <alignment horizontal="center" vertical="center"/>
      <protection locked="0"/>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8" fillId="5" borderId="50"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6"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7"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9"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273">
    <dxf>
      <font>
        <color rgb="FFFF0000"/>
      </font>
      <fill>
        <patternFill>
          <bgColor rgb="FFFFD5D5"/>
        </patternFill>
      </fill>
    </dxf>
    <dxf>
      <font>
        <color theme="9" tint="-0.24994659260841701"/>
      </font>
      <fill>
        <patternFill>
          <bgColor theme="9" tint="0.79998168889431442"/>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ont>
        <color auto="1"/>
      </font>
      <fill>
        <patternFill>
          <bgColor theme="0" tint="-0.34998626667073579"/>
        </patternFill>
      </fill>
    </dxf>
    <dxf>
      <fill>
        <patternFill>
          <bgColor rgb="FFF4DD9E"/>
        </patternFill>
      </fill>
    </dxf>
    <dxf>
      <fill>
        <patternFill>
          <bgColor rgb="FFF4DD9E"/>
        </patternFill>
      </fill>
    </dxf>
    <dxf>
      <fill>
        <patternFill>
          <bgColor theme="0"/>
        </patternFill>
      </fill>
    </dxf>
    <dxf>
      <font>
        <color auto="1"/>
      </font>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ont>
        <color theme="0" tint="-0.34998626667073579"/>
      </font>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font>
        <color auto="1"/>
      </font>
    </dxf>
    <dxf>
      <fill>
        <patternFill>
          <bgColor theme="0" tint="-0.34998626667073579"/>
        </patternFill>
      </fill>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numFmt numFmtId="0" formatCode="General"/>
      <fill>
        <patternFill>
          <bgColor theme="0" tint="-0.34998626667073579"/>
        </patternFill>
      </fill>
    </dxf>
    <dxf>
      <font>
        <strike val="0"/>
        <color theme="0" tint="-0.34998626667073579"/>
      </font>
      <fill>
        <patternFill>
          <bgColor theme="0" tint="-0.34998626667073579"/>
        </patternFill>
      </fill>
    </dxf>
    <dxf>
      <fill>
        <patternFill>
          <bgColor theme="0" tint="-0.34998626667073579"/>
        </patternFill>
      </fill>
    </dxf>
    <dxf>
      <font>
        <color rgb="FFFF0000"/>
      </font>
    </dxf>
    <dxf>
      <fill>
        <patternFill>
          <bgColor theme="0" tint="-0.34998626667073579"/>
        </patternFill>
      </fill>
    </dxf>
    <dxf>
      <font>
        <color auto="1"/>
      </font>
    </dxf>
    <dxf>
      <numFmt numFmtId="0" formatCode="General"/>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theme="0" tint="-0.34998626667073579"/>
        </patternFill>
      </fill>
    </dxf>
    <dxf>
      <fill>
        <patternFill>
          <bgColor rgb="FFF4DD9E"/>
        </patternFill>
      </fill>
    </dxf>
    <dxf>
      <fill>
        <patternFill patternType="none">
          <bgColor auto="1"/>
        </patternFill>
      </fill>
    </dxf>
    <dxf>
      <fill>
        <patternFill>
          <bgColor theme="0" tint="-0.34998626667073579"/>
        </patternFill>
      </fill>
    </dxf>
    <dxf>
      <fill>
        <patternFill patternType="none">
          <bgColor auto="1"/>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ont>
        <color auto="1"/>
      </font>
      <fill>
        <patternFill patternType="solid">
          <bgColor theme="0"/>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2</xdr:col>
      <xdr:colOff>778122</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47</xdr:row>
      <xdr:rowOff>2139950</xdr:rowOff>
    </xdr:from>
    <xdr:to>
      <xdr:col>2</xdr:col>
      <xdr:colOff>990600</xdr:colOff>
      <xdr:row>47</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39</xdr:row>
      <xdr:rowOff>463550</xdr:rowOff>
    </xdr:from>
    <xdr:to>
      <xdr:col>2</xdr:col>
      <xdr:colOff>984250</xdr:colOff>
      <xdr:row>39</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47</xdr:row>
      <xdr:rowOff>2114550</xdr:rowOff>
    </xdr:from>
    <xdr:to>
      <xdr:col>2</xdr:col>
      <xdr:colOff>990600</xdr:colOff>
      <xdr:row>47</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15</xdr:row>
      <xdr:rowOff>1155700</xdr:rowOff>
    </xdr:from>
    <xdr:to>
      <xdr:col>2</xdr:col>
      <xdr:colOff>1162050</xdr:colOff>
      <xdr:row>15</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13</xdr:row>
      <xdr:rowOff>1003300</xdr:rowOff>
    </xdr:from>
    <xdr:to>
      <xdr:col>2</xdr:col>
      <xdr:colOff>4006850</xdr:colOff>
      <xdr:row>13</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27</xdr:row>
      <xdr:rowOff>996950</xdr:rowOff>
    </xdr:from>
    <xdr:to>
      <xdr:col>2</xdr:col>
      <xdr:colOff>1574800</xdr:colOff>
      <xdr:row>27</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15</xdr:row>
      <xdr:rowOff>1187450</xdr:rowOff>
    </xdr:from>
    <xdr:to>
      <xdr:col>2</xdr:col>
      <xdr:colOff>1720850</xdr:colOff>
      <xdr:row>15</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21</xdr:row>
      <xdr:rowOff>0</xdr:rowOff>
    </xdr:from>
    <xdr:to>
      <xdr:col>2</xdr:col>
      <xdr:colOff>381000</xdr:colOff>
      <xdr:row>21</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13</xdr:row>
      <xdr:rowOff>1009650</xdr:rowOff>
    </xdr:from>
    <xdr:to>
      <xdr:col>2</xdr:col>
      <xdr:colOff>539750</xdr:colOff>
      <xdr:row>13</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0</xdr:rowOff>
    </xdr:from>
    <xdr:to>
      <xdr:col>2</xdr:col>
      <xdr:colOff>1162050</xdr:colOff>
      <xdr:row>16</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0</xdr:rowOff>
    </xdr:from>
    <xdr:to>
      <xdr:col>2</xdr:col>
      <xdr:colOff>1720850</xdr:colOff>
      <xdr:row>16</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0</xdr:rowOff>
    </xdr:from>
    <xdr:to>
      <xdr:col>2</xdr:col>
      <xdr:colOff>3644900</xdr:colOff>
      <xdr:row>16</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0</xdr:rowOff>
    </xdr:from>
    <xdr:to>
      <xdr:col>2</xdr:col>
      <xdr:colOff>1162050</xdr:colOff>
      <xdr:row>21</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21</xdr:row>
      <xdr:rowOff>0</xdr:rowOff>
    </xdr:from>
    <xdr:to>
      <xdr:col>2</xdr:col>
      <xdr:colOff>3644900</xdr:colOff>
      <xdr:row>21</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37</xdr:row>
      <xdr:rowOff>996950</xdr:rowOff>
    </xdr:from>
    <xdr:to>
      <xdr:col>2</xdr:col>
      <xdr:colOff>1574800</xdr:colOff>
      <xdr:row>37</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42</xdr:row>
      <xdr:rowOff>996950</xdr:rowOff>
    </xdr:from>
    <xdr:to>
      <xdr:col>2</xdr:col>
      <xdr:colOff>1574800</xdr:colOff>
      <xdr:row>42</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2139950</xdr:rowOff>
    </xdr:from>
    <xdr:to>
      <xdr:col>2</xdr:col>
      <xdr:colOff>990600</xdr:colOff>
      <xdr:row>48</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48</xdr:row>
      <xdr:rowOff>2114550</xdr:rowOff>
    </xdr:from>
    <xdr:to>
      <xdr:col>2</xdr:col>
      <xdr:colOff>990600</xdr:colOff>
      <xdr:row>48</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25</xdr:row>
      <xdr:rowOff>996950</xdr:rowOff>
    </xdr:from>
    <xdr:to>
      <xdr:col>2</xdr:col>
      <xdr:colOff>1574800</xdr:colOff>
      <xdr:row>25</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26</xdr:row>
      <xdr:rowOff>996950</xdr:rowOff>
    </xdr:from>
    <xdr:to>
      <xdr:col>2</xdr:col>
      <xdr:colOff>1574800</xdr:colOff>
      <xdr:row>26</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35</xdr:row>
      <xdr:rowOff>996950</xdr:rowOff>
    </xdr:from>
    <xdr:to>
      <xdr:col>2</xdr:col>
      <xdr:colOff>1574800</xdr:colOff>
      <xdr:row>35</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36</xdr:row>
      <xdr:rowOff>996950</xdr:rowOff>
    </xdr:from>
    <xdr:to>
      <xdr:col>2</xdr:col>
      <xdr:colOff>1574800</xdr:colOff>
      <xdr:row>36</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14</xdr:row>
      <xdr:rowOff>1758950</xdr:rowOff>
    </xdr:from>
    <xdr:to>
      <xdr:col>2</xdr:col>
      <xdr:colOff>984250</xdr:colOff>
      <xdr:row>14</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40</xdr:row>
      <xdr:rowOff>463550</xdr:rowOff>
    </xdr:from>
    <xdr:to>
      <xdr:col>2</xdr:col>
      <xdr:colOff>984250</xdr:colOff>
      <xdr:row>40</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41</xdr:row>
      <xdr:rowOff>463550</xdr:rowOff>
    </xdr:from>
    <xdr:to>
      <xdr:col>2</xdr:col>
      <xdr:colOff>984250</xdr:colOff>
      <xdr:row>41</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21</xdr:row>
      <xdr:rowOff>0</xdr:rowOff>
    </xdr:from>
    <xdr:to>
      <xdr:col>2</xdr:col>
      <xdr:colOff>1720850</xdr:colOff>
      <xdr:row>21</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22</xdr:row>
      <xdr:rowOff>1155700</xdr:rowOff>
    </xdr:from>
    <xdr:to>
      <xdr:col>2</xdr:col>
      <xdr:colOff>1162050</xdr:colOff>
      <xdr:row>22</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33</xdr:row>
      <xdr:rowOff>1155700</xdr:rowOff>
    </xdr:from>
    <xdr:to>
      <xdr:col>2</xdr:col>
      <xdr:colOff>1162050</xdr:colOff>
      <xdr:row>33</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35</xdr:row>
      <xdr:rowOff>1155700</xdr:rowOff>
    </xdr:from>
    <xdr:to>
      <xdr:col>2</xdr:col>
      <xdr:colOff>1162050</xdr:colOff>
      <xdr:row>35</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43</xdr:row>
      <xdr:rowOff>996950</xdr:rowOff>
    </xdr:from>
    <xdr:to>
      <xdr:col>2</xdr:col>
      <xdr:colOff>1574800</xdr:colOff>
      <xdr:row>43</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45</xdr:row>
      <xdr:rowOff>996950</xdr:rowOff>
    </xdr:from>
    <xdr:to>
      <xdr:col>2</xdr:col>
      <xdr:colOff>1574800</xdr:colOff>
      <xdr:row>45</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0</xdr:rowOff>
    </xdr:from>
    <xdr:to>
      <xdr:col>2</xdr:col>
      <xdr:colOff>1574800</xdr:colOff>
      <xdr:row>53</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15</xdr:row>
      <xdr:rowOff>2330450</xdr:rowOff>
    </xdr:from>
    <xdr:to>
      <xdr:col>2</xdr:col>
      <xdr:colOff>3644900</xdr:colOff>
      <xdr:row>15</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27" sqref="B27"/>
    </sheetView>
  </sheetViews>
  <sheetFormatPr defaultColWidth="0" defaultRowHeight="15" zeroHeight="1" x14ac:dyDescent="0.4"/>
  <cols>
    <col min="1" max="1" width="3.7265625" style="23" customWidth="1"/>
    <col min="2" max="2" width="13.1796875" style="27" customWidth="1"/>
    <col min="3" max="3" width="46.7265625" style="27" customWidth="1"/>
    <col min="4" max="4" width="82.26953125" style="23" customWidth="1"/>
    <col min="5" max="5" width="15.1796875" style="23" customWidth="1"/>
    <col min="6" max="8" width="15.1796875" style="23" hidden="1" customWidth="1"/>
    <col min="9" max="255" width="15.1796875" style="23" hidden="1"/>
    <col min="256" max="256" width="3.7265625" style="23" hidden="1"/>
    <col min="257" max="257" width="13.1796875" style="23" hidden="1"/>
    <col min="258" max="258" width="17" style="23" hidden="1"/>
    <col min="259" max="259" width="120.7265625" style="23" hidden="1"/>
    <col min="260" max="511" width="15.1796875" style="23" hidden="1"/>
    <col min="512" max="512" width="3.7265625" style="23" hidden="1"/>
    <col min="513" max="513" width="13.1796875" style="23" hidden="1"/>
    <col min="514" max="514" width="17" style="23" hidden="1"/>
    <col min="515" max="515" width="120.7265625" style="23" hidden="1"/>
    <col min="516" max="767" width="15.1796875" style="23" hidden="1"/>
    <col min="768" max="768" width="3.7265625" style="23" hidden="1"/>
    <col min="769" max="769" width="13.1796875" style="23" hidden="1"/>
    <col min="770" max="770" width="17" style="23" hidden="1"/>
    <col min="771" max="771" width="120.7265625" style="23" hidden="1"/>
    <col min="772" max="1023" width="15.1796875" style="23" hidden="1"/>
    <col min="1024" max="1024" width="3.7265625" style="23" hidden="1"/>
    <col min="1025" max="1025" width="13.1796875" style="23" hidden="1"/>
    <col min="1026" max="1026" width="17" style="23" hidden="1"/>
    <col min="1027" max="1027" width="120.7265625" style="23" hidden="1"/>
    <col min="1028" max="1279" width="15.1796875" style="23" hidden="1"/>
    <col min="1280" max="1280" width="3.7265625" style="23" hidden="1"/>
    <col min="1281" max="1281" width="13.1796875" style="23" hidden="1"/>
    <col min="1282" max="1282" width="17" style="23" hidden="1"/>
    <col min="1283" max="1283" width="120.7265625" style="23" hidden="1"/>
    <col min="1284" max="1535" width="15.1796875" style="23" hidden="1"/>
    <col min="1536" max="1536" width="3.7265625" style="23" hidden="1"/>
    <col min="1537" max="1537" width="13.1796875" style="23" hidden="1"/>
    <col min="1538" max="1538" width="17" style="23" hidden="1"/>
    <col min="1539" max="1539" width="120.7265625" style="23" hidden="1"/>
    <col min="1540" max="1791" width="15.1796875" style="23" hidden="1"/>
    <col min="1792" max="1792" width="3.7265625" style="23" hidden="1"/>
    <col min="1793" max="1793" width="13.1796875" style="23" hidden="1"/>
    <col min="1794" max="1794" width="17" style="23" hidden="1"/>
    <col min="1795" max="1795" width="120.7265625" style="23" hidden="1"/>
    <col min="1796" max="2047" width="15.1796875" style="23" hidden="1"/>
    <col min="2048" max="2048" width="3.7265625" style="23" hidden="1"/>
    <col min="2049" max="2049" width="13.1796875" style="23" hidden="1"/>
    <col min="2050" max="2050" width="17" style="23" hidden="1"/>
    <col min="2051" max="2051" width="120.7265625" style="23" hidden="1"/>
    <col min="2052" max="2303" width="15.1796875" style="23" hidden="1"/>
    <col min="2304" max="2304" width="3.7265625" style="23" hidden="1"/>
    <col min="2305" max="2305" width="13.1796875" style="23" hidden="1"/>
    <col min="2306" max="2306" width="17" style="23" hidden="1"/>
    <col min="2307" max="2307" width="120.7265625" style="23" hidden="1"/>
    <col min="2308" max="2559" width="15.1796875" style="23" hidden="1"/>
    <col min="2560" max="2560" width="3.7265625" style="23" hidden="1"/>
    <col min="2561" max="2561" width="13.1796875" style="23" hidden="1"/>
    <col min="2562" max="2562" width="17" style="23" hidden="1"/>
    <col min="2563" max="2563" width="120.7265625" style="23" hidden="1"/>
    <col min="2564" max="2815" width="15.1796875" style="23" hidden="1"/>
    <col min="2816" max="2816" width="3.7265625" style="23" hidden="1"/>
    <col min="2817" max="2817" width="13.1796875" style="23" hidden="1"/>
    <col min="2818" max="2818" width="17" style="23" hidden="1"/>
    <col min="2819" max="2819" width="120.7265625" style="23" hidden="1"/>
    <col min="2820" max="3071" width="15.1796875" style="23" hidden="1"/>
    <col min="3072" max="3072" width="3.7265625" style="23" hidden="1"/>
    <col min="3073" max="3073" width="13.1796875" style="23" hidden="1"/>
    <col min="3074" max="3074" width="17" style="23" hidden="1"/>
    <col min="3075" max="3075" width="120.7265625" style="23" hidden="1"/>
    <col min="3076" max="3327" width="15.1796875" style="23" hidden="1"/>
    <col min="3328" max="3328" width="3.7265625" style="23" hidden="1"/>
    <col min="3329" max="3329" width="13.1796875" style="23" hidden="1"/>
    <col min="3330" max="3330" width="17" style="23" hidden="1"/>
    <col min="3331" max="3331" width="120.7265625" style="23" hidden="1"/>
    <col min="3332" max="3583" width="15.1796875" style="23" hidden="1"/>
    <col min="3584" max="3584" width="3.7265625" style="23" hidden="1"/>
    <col min="3585" max="3585" width="13.1796875" style="23" hidden="1"/>
    <col min="3586" max="3586" width="17" style="23" hidden="1"/>
    <col min="3587" max="3587" width="120.7265625" style="23" hidden="1"/>
    <col min="3588" max="3839" width="15.1796875" style="23" hidden="1"/>
    <col min="3840" max="3840" width="3.7265625" style="23" hidden="1"/>
    <col min="3841" max="3841" width="13.1796875" style="23" hidden="1"/>
    <col min="3842" max="3842" width="17" style="23" hidden="1"/>
    <col min="3843" max="3843" width="120.7265625" style="23" hidden="1"/>
    <col min="3844" max="4095" width="15.1796875" style="23" hidden="1"/>
    <col min="4096" max="4096" width="3.7265625" style="23" hidden="1"/>
    <col min="4097" max="4097" width="13.1796875" style="23" hidden="1"/>
    <col min="4098" max="4098" width="17" style="23" hidden="1"/>
    <col min="4099" max="4099" width="120.7265625" style="23" hidden="1"/>
    <col min="4100" max="4351" width="15.1796875" style="23" hidden="1"/>
    <col min="4352" max="4352" width="3.7265625" style="23" hidden="1"/>
    <col min="4353" max="4353" width="13.1796875" style="23" hidden="1"/>
    <col min="4354" max="4354" width="17" style="23" hidden="1"/>
    <col min="4355" max="4355" width="120.7265625" style="23" hidden="1"/>
    <col min="4356" max="4607" width="15.1796875" style="23" hidden="1"/>
    <col min="4608" max="4608" width="3.7265625" style="23" hidden="1"/>
    <col min="4609" max="4609" width="13.1796875" style="23" hidden="1"/>
    <col min="4610" max="4610" width="17" style="23" hidden="1"/>
    <col min="4611" max="4611" width="120.7265625" style="23" hidden="1"/>
    <col min="4612" max="4863" width="15.1796875" style="23" hidden="1"/>
    <col min="4864" max="4864" width="3.7265625" style="23" hidden="1"/>
    <col min="4865" max="4865" width="13.1796875" style="23" hidden="1"/>
    <col min="4866" max="4866" width="17" style="23" hidden="1"/>
    <col min="4867" max="4867" width="120.7265625" style="23" hidden="1"/>
    <col min="4868" max="5119" width="15.1796875" style="23" hidden="1"/>
    <col min="5120" max="5120" width="3.7265625" style="23" hidden="1"/>
    <col min="5121" max="5121" width="13.1796875" style="23" hidden="1"/>
    <col min="5122" max="5122" width="17" style="23" hidden="1"/>
    <col min="5123" max="5123" width="120.7265625" style="23" hidden="1"/>
    <col min="5124" max="5375" width="15.1796875" style="23" hidden="1"/>
    <col min="5376" max="5376" width="3.7265625" style="23" hidden="1"/>
    <col min="5377" max="5377" width="13.1796875" style="23" hidden="1"/>
    <col min="5378" max="5378" width="17" style="23" hidden="1"/>
    <col min="5379" max="5379" width="120.7265625" style="23" hidden="1"/>
    <col min="5380" max="5631" width="15.1796875" style="23" hidden="1"/>
    <col min="5632" max="5632" width="3.7265625" style="23" hidden="1"/>
    <col min="5633" max="5633" width="13.1796875" style="23" hidden="1"/>
    <col min="5634" max="5634" width="17" style="23" hidden="1"/>
    <col min="5635" max="5635" width="120.7265625" style="23" hidden="1"/>
    <col min="5636" max="5887" width="15.1796875" style="23" hidden="1"/>
    <col min="5888" max="5888" width="3.7265625" style="23" hidden="1"/>
    <col min="5889" max="5889" width="13.1796875" style="23" hidden="1"/>
    <col min="5890" max="5890" width="17" style="23" hidden="1"/>
    <col min="5891" max="5891" width="120.7265625" style="23" hidden="1"/>
    <col min="5892" max="6143" width="15.1796875" style="23" hidden="1"/>
    <col min="6144" max="6144" width="3.7265625" style="23" hidden="1"/>
    <col min="6145" max="6145" width="13.1796875" style="23" hidden="1"/>
    <col min="6146" max="6146" width="17" style="23" hidden="1"/>
    <col min="6147" max="6147" width="120.7265625" style="23" hidden="1"/>
    <col min="6148" max="6399" width="15.1796875" style="23" hidden="1"/>
    <col min="6400" max="6400" width="3.7265625" style="23" hidden="1"/>
    <col min="6401" max="6401" width="13.1796875" style="23" hidden="1"/>
    <col min="6402" max="6402" width="17" style="23" hidden="1"/>
    <col min="6403" max="6403" width="120.7265625" style="23" hidden="1"/>
    <col min="6404" max="6655" width="15.1796875" style="23" hidden="1"/>
    <col min="6656" max="6656" width="3.7265625" style="23" hidden="1"/>
    <col min="6657" max="6657" width="13.1796875" style="23" hidden="1"/>
    <col min="6658" max="6658" width="17" style="23" hidden="1"/>
    <col min="6659" max="6659" width="120.7265625" style="23" hidden="1"/>
    <col min="6660" max="6911" width="15.1796875" style="23" hidden="1"/>
    <col min="6912" max="6912" width="3.7265625" style="23" hidden="1"/>
    <col min="6913" max="6913" width="13.1796875" style="23" hidden="1"/>
    <col min="6914" max="6914" width="17" style="23" hidden="1"/>
    <col min="6915" max="6915" width="120.7265625" style="23" hidden="1"/>
    <col min="6916" max="7167" width="15.1796875" style="23" hidden="1"/>
    <col min="7168" max="7168" width="3.7265625" style="23" hidden="1"/>
    <col min="7169" max="7169" width="13.1796875" style="23" hidden="1"/>
    <col min="7170" max="7170" width="17" style="23" hidden="1"/>
    <col min="7171" max="7171" width="120.7265625" style="23" hidden="1"/>
    <col min="7172" max="7423" width="15.1796875" style="23" hidden="1"/>
    <col min="7424" max="7424" width="3.7265625" style="23" hidden="1"/>
    <col min="7425" max="7425" width="13.1796875" style="23" hidden="1"/>
    <col min="7426" max="7426" width="17" style="23" hidden="1"/>
    <col min="7427" max="7427" width="120.7265625" style="23" hidden="1"/>
    <col min="7428" max="7679" width="15.1796875" style="23" hidden="1"/>
    <col min="7680" max="7680" width="3.7265625" style="23" hidden="1"/>
    <col min="7681" max="7681" width="13.1796875" style="23" hidden="1"/>
    <col min="7682" max="7682" width="17" style="23" hidden="1"/>
    <col min="7683" max="7683" width="120.7265625" style="23" hidden="1"/>
    <col min="7684" max="7935" width="15.1796875" style="23" hidden="1"/>
    <col min="7936" max="7936" width="3.7265625" style="23" hidden="1"/>
    <col min="7937" max="7937" width="13.1796875" style="23" hidden="1"/>
    <col min="7938" max="7938" width="17" style="23" hidden="1"/>
    <col min="7939" max="7939" width="120.7265625" style="23" hidden="1"/>
    <col min="7940" max="8191" width="15.1796875" style="23" hidden="1"/>
    <col min="8192" max="8192" width="3.7265625" style="23" hidden="1"/>
    <col min="8193" max="8193" width="13.1796875" style="23" hidden="1"/>
    <col min="8194" max="8194" width="17" style="23" hidden="1"/>
    <col min="8195" max="8195" width="120.7265625" style="23" hidden="1"/>
    <col min="8196" max="8447" width="15.1796875" style="23" hidden="1"/>
    <col min="8448" max="8448" width="3.7265625" style="23" hidden="1"/>
    <col min="8449" max="8449" width="13.1796875" style="23" hidden="1"/>
    <col min="8450" max="8450" width="17" style="23" hidden="1"/>
    <col min="8451" max="8451" width="120.7265625" style="23" hidden="1"/>
    <col min="8452" max="8703" width="15.1796875" style="23" hidden="1"/>
    <col min="8704" max="8704" width="3.7265625" style="23" hidden="1"/>
    <col min="8705" max="8705" width="13.1796875" style="23" hidden="1"/>
    <col min="8706" max="8706" width="17" style="23" hidden="1"/>
    <col min="8707" max="8707" width="120.7265625" style="23" hidden="1"/>
    <col min="8708" max="8959" width="15.1796875" style="23" hidden="1"/>
    <col min="8960" max="8960" width="3.7265625" style="23" hidden="1"/>
    <col min="8961" max="8961" width="13.1796875" style="23" hidden="1"/>
    <col min="8962" max="8962" width="17" style="23" hidden="1"/>
    <col min="8963" max="8963" width="120.7265625" style="23" hidden="1"/>
    <col min="8964" max="9215" width="15.1796875" style="23" hidden="1"/>
    <col min="9216" max="9216" width="3.7265625" style="23" hidden="1"/>
    <col min="9217" max="9217" width="13.1796875" style="23" hidden="1"/>
    <col min="9218" max="9218" width="17" style="23" hidden="1"/>
    <col min="9219" max="9219" width="120.7265625" style="23" hidden="1"/>
    <col min="9220" max="9471" width="15.1796875" style="23" hidden="1"/>
    <col min="9472" max="9472" width="3.7265625" style="23" hidden="1"/>
    <col min="9473" max="9473" width="13.1796875" style="23" hidden="1"/>
    <col min="9474" max="9474" width="17" style="23" hidden="1"/>
    <col min="9475" max="9475" width="120.7265625" style="23" hidden="1"/>
    <col min="9476" max="9727" width="15.1796875" style="23" hidden="1"/>
    <col min="9728" max="9728" width="3.7265625" style="23" hidden="1"/>
    <col min="9729" max="9729" width="13.1796875" style="23" hidden="1"/>
    <col min="9730" max="9730" width="17" style="23" hidden="1"/>
    <col min="9731" max="9731" width="120.7265625" style="23" hidden="1"/>
    <col min="9732" max="9983" width="15.1796875" style="23" hidden="1"/>
    <col min="9984" max="9984" width="3.7265625" style="23" hidden="1"/>
    <col min="9985" max="9985" width="13.1796875" style="23" hidden="1"/>
    <col min="9986" max="9986" width="17" style="23" hidden="1"/>
    <col min="9987" max="9987" width="120.7265625" style="23" hidden="1"/>
    <col min="9988" max="10239" width="15.1796875" style="23" hidden="1"/>
    <col min="10240" max="10240" width="3.7265625" style="23" hidden="1"/>
    <col min="10241" max="10241" width="13.1796875" style="23" hidden="1"/>
    <col min="10242" max="10242" width="17" style="23" hidden="1"/>
    <col min="10243" max="10243" width="120.7265625" style="23" hidden="1"/>
    <col min="10244" max="10495" width="15.1796875" style="23" hidden="1"/>
    <col min="10496" max="10496" width="3.7265625" style="23" hidden="1"/>
    <col min="10497" max="10497" width="13.1796875" style="23" hidden="1"/>
    <col min="10498" max="10498" width="17" style="23" hidden="1"/>
    <col min="10499" max="10499" width="120.7265625" style="23" hidden="1"/>
    <col min="10500" max="10751" width="15.1796875" style="23" hidden="1"/>
    <col min="10752" max="10752" width="3.7265625" style="23" hidden="1"/>
    <col min="10753" max="10753" width="13.1796875" style="23" hidden="1"/>
    <col min="10754" max="10754" width="17" style="23" hidden="1"/>
    <col min="10755" max="10755" width="120.7265625" style="23" hidden="1"/>
    <col min="10756" max="11007" width="15.1796875" style="23" hidden="1"/>
    <col min="11008" max="11008" width="3.7265625" style="23" hidden="1"/>
    <col min="11009" max="11009" width="13.1796875" style="23" hidden="1"/>
    <col min="11010" max="11010" width="17" style="23" hidden="1"/>
    <col min="11011" max="11011" width="120.7265625" style="23" hidden="1"/>
    <col min="11012" max="11263" width="15.1796875" style="23" hidden="1"/>
    <col min="11264" max="11264" width="3.7265625" style="23" hidden="1"/>
    <col min="11265" max="11265" width="13.1796875" style="23" hidden="1"/>
    <col min="11266" max="11266" width="17" style="23" hidden="1"/>
    <col min="11267" max="11267" width="120.7265625" style="23" hidden="1"/>
    <col min="11268" max="11519" width="15.1796875" style="23" hidden="1"/>
    <col min="11520" max="11520" width="3.7265625" style="23" hidden="1"/>
    <col min="11521" max="11521" width="13.1796875" style="23" hidden="1"/>
    <col min="11522" max="11522" width="17" style="23" hidden="1"/>
    <col min="11523" max="11523" width="120.7265625" style="23" hidden="1"/>
    <col min="11524" max="11775" width="15.1796875" style="23" hidden="1"/>
    <col min="11776" max="11776" width="3.7265625" style="23" hidden="1"/>
    <col min="11777" max="11777" width="13.1796875" style="23" hidden="1"/>
    <col min="11778" max="11778" width="17" style="23" hidden="1"/>
    <col min="11779" max="11779" width="120.7265625" style="23" hidden="1"/>
    <col min="11780" max="12031" width="15.1796875" style="23" hidden="1"/>
    <col min="12032" max="12032" width="3.7265625" style="23" hidden="1"/>
    <col min="12033" max="12033" width="13.1796875" style="23" hidden="1"/>
    <col min="12034" max="12034" width="17" style="23" hidden="1"/>
    <col min="12035" max="12035" width="120.7265625" style="23" hidden="1"/>
    <col min="12036" max="12287" width="15.1796875" style="23" hidden="1"/>
    <col min="12288" max="12288" width="3.7265625" style="23" hidden="1"/>
    <col min="12289" max="12289" width="13.1796875" style="23" hidden="1"/>
    <col min="12290" max="12290" width="17" style="23" hidden="1"/>
    <col min="12291" max="12291" width="120.7265625" style="23" hidden="1"/>
    <col min="12292" max="12543" width="15.1796875" style="23" hidden="1"/>
    <col min="12544" max="12544" width="3.7265625" style="23" hidden="1"/>
    <col min="12545" max="12545" width="13.1796875" style="23" hidden="1"/>
    <col min="12546" max="12546" width="17" style="23" hidden="1"/>
    <col min="12547" max="12547" width="120.7265625" style="23" hidden="1"/>
    <col min="12548" max="12799" width="15.1796875" style="23" hidden="1"/>
    <col min="12800" max="12800" width="3.7265625" style="23" hidden="1"/>
    <col min="12801" max="12801" width="13.1796875" style="23" hidden="1"/>
    <col min="12802" max="12802" width="17" style="23" hidden="1"/>
    <col min="12803" max="12803" width="120.7265625" style="23" hidden="1"/>
    <col min="12804" max="13055" width="15.1796875" style="23" hidden="1"/>
    <col min="13056" max="13056" width="3.7265625" style="23" hidden="1"/>
    <col min="13057" max="13057" width="13.1796875" style="23" hidden="1"/>
    <col min="13058" max="13058" width="17" style="23" hidden="1"/>
    <col min="13059" max="13059" width="120.7265625" style="23" hidden="1"/>
    <col min="13060" max="13311" width="15.1796875" style="23" hidden="1"/>
    <col min="13312" max="13312" width="3.7265625" style="23" hidden="1"/>
    <col min="13313" max="13313" width="13.1796875" style="23" hidden="1"/>
    <col min="13314" max="13314" width="17" style="23" hidden="1"/>
    <col min="13315" max="13315" width="120.7265625" style="23" hidden="1"/>
    <col min="13316" max="13567" width="15.1796875" style="23" hidden="1"/>
    <col min="13568" max="13568" width="3.7265625" style="23" hidden="1"/>
    <col min="13569" max="13569" width="13.1796875" style="23" hidden="1"/>
    <col min="13570" max="13570" width="17" style="23" hidden="1"/>
    <col min="13571" max="13571" width="120.7265625" style="23" hidden="1"/>
    <col min="13572" max="13823" width="15.1796875" style="23" hidden="1"/>
    <col min="13824" max="13824" width="3.7265625" style="23" hidden="1"/>
    <col min="13825" max="13825" width="13.1796875" style="23" hidden="1"/>
    <col min="13826" max="13826" width="17" style="23" hidden="1"/>
    <col min="13827" max="13827" width="120.7265625" style="23" hidden="1"/>
    <col min="13828" max="14079" width="15.1796875" style="23" hidden="1"/>
    <col min="14080" max="14080" width="3.7265625" style="23" hidden="1"/>
    <col min="14081" max="14081" width="13.1796875" style="23" hidden="1"/>
    <col min="14082" max="14082" width="17" style="23" hidden="1"/>
    <col min="14083" max="14083" width="120.7265625" style="23" hidden="1"/>
    <col min="14084" max="14335" width="15.1796875" style="23" hidden="1"/>
    <col min="14336" max="14336" width="3.7265625" style="23" hidden="1"/>
    <col min="14337" max="14337" width="13.1796875" style="23" hidden="1"/>
    <col min="14338" max="14338" width="17" style="23" hidden="1"/>
    <col min="14339" max="14339" width="120.7265625" style="23" hidden="1"/>
    <col min="14340" max="14591" width="15.1796875" style="23" hidden="1"/>
    <col min="14592" max="14592" width="3.7265625" style="23" hidden="1"/>
    <col min="14593" max="14593" width="13.1796875" style="23" hidden="1"/>
    <col min="14594" max="14594" width="17" style="23" hidden="1"/>
    <col min="14595" max="14595" width="120.7265625" style="23" hidden="1"/>
    <col min="14596" max="14847" width="15.1796875" style="23" hidden="1"/>
    <col min="14848" max="14848" width="3.7265625" style="23" hidden="1"/>
    <col min="14849" max="14849" width="13.1796875" style="23" hidden="1"/>
    <col min="14850" max="14850" width="17" style="23" hidden="1"/>
    <col min="14851" max="14851" width="120.7265625" style="23" hidden="1"/>
    <col min="14852" max="15103" width="15.1796875" style="23" hidden="1"/>
    <col min="15104" max="15104" width="3.7265625" style="23" hidden="1"/>
    <col min="15105" max="15105" width="13.1796875" style="23" hidden="1"/>
    <col min="15106" max="15106" width="17" style="23" hidden="1"/>
    <col min="15107" max="15107" width="120.7265625" style="23" hidden="1"/>
    <col min="15108" max="15359" width="15.1796875" style="23" hidden="1"/>
    <col min="15360" max="15360" width="3.7265625" style="23" hidden="1"/>
    <col min="15361" max="15361" width="13.1796875" style="23" hidden="1"/>
    <col min="15362" max="15362" width="17" style="23" hidden="1"/>
    <col min="15363" max="15363" width="120.7265625" style="23" hidden="1"/>
    <col min="15364" max="15615" width="15.1796875" style="23" hidden="1"/>
    <col min="15616" max="15616" width="3.7265625" style="23" hidden="1"/>
    <col min="15617" max="15617" width="13.1796875" style="23" hidden="1"/>
    <col min="15618" max="15618" width="17" style="23" hidden="1"/>
    <col min="15619" max="15619" width="120.7265625" style="23" hidden="1"/>
    <col min="15620" max="15871" width="15.1796875" style="23" hidden="1"/>
    <col min="15872" max="15872" width="3.7265625" style="23" hidden="1"/>
    <col min="15873" max="15873" width="13.1796875" style="23" hidden="1"/>
    <col min="15874" max="15874" width="17" style="23" hidden="1"/>
    <col min="15875" max="15875" width="120.7265625" style="23" hidden="1"/>
    <col min="15876" max="16127" width="15.1796875" style="23" hidden="1"/>
    <col min="16128" max="16128" width="3.7265625" style="23" hidden="1"/>
    <col min="16129" max="16129" width="13.1796875" style="23" hidden="1"/>
    <col min="16130" max="16130" width="17" style="23" hidden="1"/>
    <col min="16131" max="16131" width="120.7265625" style="23" hidden="1"/>
    <col min="16132" max="16384" width="15.1796875" style="23" hidden="1"/>
  </cols>
  <sheetData>
    <row r="1" spans="2:26" x14ac:dyDescent="0.4"/>
    <row r="2" spans="2:26" ht="34.4" customHeight="1" x14ac:dyDescent="0.8">
      <c r="B2" s="75"/>
      <c r="C2" s="75"/>
      <c r="D2" s="76" t="s">
        <v>0</v>
      </c>
      <c r="E2" s="74"/>
    </row>
    <row r="3" spans="2:26" s="20" customFormat="1" ht="30" customHeight="1" x14ac:dyDescent="0.8">
      <c r="B3" s="288"/>
      <c r="C3" s="289"/>
      <c r="D3" s="76" t="s">
        <v>1</v>
      </c>
    </row>
    <row r="4" spans="2:26" s="20" customFormat="1" ht="24" customHeight="1" x14ac:dyDescent="0.35">
      <c r="B4" s="293" t="str">
        <f>IF(Declaration!$I$4="English",Languages!A12,IF(Declaration!$I$4="French",Languages!B12,IF(Declaration!$I$4="Spanish",Languages!C12,IF(Declaration!$I$4="German",Languages!D12,IF(Declaration!$I$4="Chinese",Languages!E12,IF(Declaration!$I$4="Japanese",Languages!F12,IF(Declaration!$I$4="Portugese",Languages!G12)))))))</f>
        <v>Introduction</v>
      </c>
      <c r="C4" s="294"/>
      <c r="D4" s="295"/>
      <c r="E4" s="22"/>
      <c r="F4" s="22"/>
      <c r="G4" s="22"/>
      <c r="H4" s="22"/>
      <c r="I4" s="22"/>
      <c r="J4" s="22"/>
      <c r="K4" s="22"/>
      <c r="L4" s="22"/>
      <c r="M4" s="22"/>
      <c r="N4" s="22"/>
      <c r="O4" s="22"/>
      <c r="P4" s="22"/>
      <c r="Q4" s="22"/>
      <c r="R4" s="22"/>
      <c r="S4" s="22"/>
      <c r="T4" s="22"/>
      <c r="U4" s="22"/>
      <c r="V4" s="22"/>
      <c r="W4" s="22"/>
      <c r="X4" s="22"/>
      <c r="Y4" s="22"/>
      <c r="Z4" s="22"/>
    </row>
    <row r="5" spans="2:26" ht="20.25" customHeight="1" x14ac:dyDescent="0.4">
      <c r="B5" s="305"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306"/>
      <c r="D5" s="307"/>
      <c r="E5" s="22"/>
    </row>
    <row r="6" spans="2:26" ht="85.5" customHeight="1" x14ac:dyDescent="0.4">
      <c r="B6" s="299"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300"/>
      <c r="D6" s="301"/>
      <c r="E6" s="22"/>
    </row>
    <row r="7" spans="2:26" ht="18.649999999999999" customHeight="1" x14ac:dyDescent="0.4">
      <c r="B7" s="302"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303"/>
      <c r="D7" s="304"/>
      <c r="E7" s="22"/>
    </row>
    <row r="8" spans="2:26" ht="21" customHeight="1" x14ac:dyDescent="0.4">
      <c r="B8" s="299"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300"/>
      <c r="D8" s="301"/>
      <c r="E8" s="22"/>
    </row>
    <row r="9" spans="2:26" ht="68.25" customHeight="1" x14ac:dyDescent="0.4">
      <c r="B9" s="299" t="str">
        <f>IF(Declaration!$I$4="English",Languages!A17,IF(Declaration!$I$4="French",Languages!B17,IF(Declaration!$I$4="Spanish",Languages!C17,IF(Declaration!$I$4="German",Languages!D17,IF(Declaration!$I$4="Chinese",Languages!E17,IF(Declaration!$I$4="Japanese",Languages!F17,IF(Declaration!$I$4="Portugese",Languages!G17)))))))</f>
        <v xml:space="preserve">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v>
      </c>
      <c r="C9" s="300"/>
      <c r="D9" s="301"/>
      <c r="E9" s="22"/>
    </row>
    <row r="10" spans="2:26" ht="22.5" customHeight="1" x14ac:dyDescent="0.4">
      <c r="B10" s="302"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303"/>
      <c r="D10" s="304"/>
      <c r="E10" s="22"/>
    </row>
    <row r="11" spans="2:26" ht="67.5" customHeight="1" x14ac:dyDescent="0.4">
      <c r="B11" s="299"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300"/>
      <c r="D11" s="301"/>
      <c r="E11" s="22"/>
    </row>
    <row r="12" spans="2:26" ht="22.5" customHeight="1" x14ac:dyDescent="0.4">
      <c r="B12" s="302"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303"/>
      <c r="D12" s="304"/>
      <c r="E12" s="22"/>
    </row>
    <row r="13" spans="2:26" s="144" customFormat="1" ht="338.25" customHeight="1" x14ac:dyDescent="0.4">
      <c r="B13" s="299" t="str">
        <f>IF(Declaration!$I$4="English",Languages!A21,IF(Declaration!$I$4="French",Languages!B21,IF(Declaration!$I$4="Spanish",Languages!C21,IF(Declaration!$I$4="German",Languages!D21,IF(Declaration!$I$4="Chinese",Languages!E21,IF(Declaration!$I$4="Japanese",Languages!F21,IF(Declaration!$I$4="Portugese",Languages!G21)))))))</f>
        <v xml:space="preserve">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It also helps organizations make disclosures regarding internationally-accepted forced labour and child labour indicators linked to sustainability reporting frameworks such as the Global Reporting Initiative (GRI) and Sustainability Accounting Standards Board (SASB). </v>
      </c>
      <c r="C13" s="300"/>
      <c r="D13" s="301"/>
      <c r="E13" s="145"/>
    </row>
    <row r="14" spans="2:26" s="20" customFormat="1" ht="24" customHeight="1" x14ac:dyDescent="0.35">
      <c r="B14" s="293" t="str">
        <f>IF(Declaration!$I$4="English",Languages!A22,IF(Declaration!$I$4="French",Languages!B22,IF(Declaration!$I$4="Spanish",Languages!C22,IF(Declaration!$I$4="German",Languages!D22,IF(Declaration!$I$4="Chinese",Languages!E22,IF(Declaration!$I$4="Japanese",Languages!F22,IF(Declaration!$I$4="Portugese",Languages!G22)))))))</f>
        <v>Declaration Tab</v>
      </c>
      <c r="C14" s="294"/>
      <c r="D14" s="295"/>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35">
      <c r="B15" s="296"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297"/>
      <c r="D15" s="298"/>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35">
      <c r="B16" s="282" t="str">
        <f>IF(Declaration!$I$4="English",Languages!A24,IF(Declaration!$I$4="French",Languages!B24,IF(Declaration!$I$4="Spanish",Languages!C24,IF(Declaration!$I$4="German",Languages!D24,IF(Declaration!$I$4="Chinese",Languages!E24,IF(Declaration!$I$4="Japanese",Languages!F24,IF(Declaration!$I$4="Portugese",Languages!G24)))))))</f>
        <v>Countries Tab</v>
      </c>
      <c r="C16" s="283"/>
      <c r="D16" s="284"/>
      <c r="E16" s="22"/>
      <c r="F16" s="22"/>
      <c r="G16" s="22"/>
      <c r="H16" s="22"/>
      <c r="I16" s="22"/>
      <c r="J16" s="22"/>
      <c r="K16" s="22"/>
      <c r="L16" s="22"/>
      <c r="M16" s="22"/>
      <c r="N16" s="22"/>
      <c r="O16" s="22"/>
      <c r="P16" s="22"/>
      <c r="Q16" s="22"/>
      <c r="R16" s="22"/>
      <c r="S16" s="22"/>
      <c r="T16" s="22"/>
      <c r="U16" s="22"/>
      <c r="V16" s="22"/>
      <c r="W16" s="22"/>
      <c r="X16" s="22"/>
      <c r="Y16" s="22"/>
      <c r="Z16" s="22"/>
    </row>
    <row r="17" spans="2:26" ht="32.9" customHeight="1" x14ac:dyDescent="0.4">
      <c r="B17" s="285"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86"/>
      <c r="D17" s="287"/>
      <c r="E17" s="22"/>
    </row>
    <row r="18" spans="2:26" s="20" customFormat="1" ht="24" customHeight="1" x14ac:dyDescent="0.35">
      <c r="B18" s="290" t="str">
        <f>IF(Declaration!$I$4="English",Languages!A28,IF(Declaration!$I$4="French",Languages!B28,IF(Declaration!$I$4="Spanish",Languages!C28,IF(Declaration!$I$4="German",Languages!D28,IF(Declaration!$I$4="Chinese",Languages!E28,IF(Declaration!$I$4="Japanese",Languages!F28,IF(Declaration!$I$4="Portugese",Languages!G28)))))))</f>
        <v>Sectors Tab</v>
      </c>
      <c r="C18" s="291"/>
      <c r="D18" s="292"/>
      <c r="E18" s="22"/>
      <c r="F18" s="22"/>
      <c r="G18" s="22"/>
      <c r="H18" s="22"/>
      <c r="I18" s="22"/>
      <c r="J18" s="22"/>
      <c r="K18" s="22"/>
      <c r="L18" s="22"/>
      <c r="M18" s="22"/>
      <c r="N18" s="22"/>
      <c r="O18" s="22"/>
      <c r="P18" s="22"/>
      <c r="Q18" s="22"/>
      <c r="R18" s="22"/>
      <c r="S18" s="22"/>
      <c r="T18" s="22"/>
      <c r="U18" s="22"/>
      <c r="V18" s="22"/>
      <c r="W18" s="22"/>
      <c r="X18" s="22"/>
      <c r="Y18" s="22"/>
      <c r="Z18" s="22"/>
    </row>
    <row r="19" spans="2:26" ht="32.15" customHeight="1" x14ac:dyDescent="0.4">
      <c r="B19" s="285"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86"/>
      <c r="D19" s="287"/>
      <c r="E19" s="22"/>
    </row>
    <row r="20" spans="2:26" s="20" customFormat="1" ht="24" customHeight="1" x14ac:dyDescent="0.35">
      <c r="B20" s="290"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91"/>
      <c r="D20" s="292"/>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4">
      <c r="B21" s="285" t="str">
        <f>IF(Declaration!$I$4="English",Languages!A31,IF(Declaration!$I$4="French",Languages!B31,IF(Declaration!$I$4="Spanish",Languages!C31,IF(Declaration!$I$4="German",Languages!D31,IF(Declaration!$I$4="Chinese",Languages!E31,IF(Declaration!$I$4="Japanese",Languages!F31,IF(Declaration!$I$4="Portugese",Languages!G31)))))))</f>
        <v xml:space="preserve">Use this tab to select the source countries in which your organization produces and/or sources the good(s) covered by this Declaration. </v>
      </c>
      <c r="C21" s="286"/>
      <c r="D21" s="287"/>
      <c r="E21" s="22"/>
    </row>
    <row r="22" spans="2:26" s="20" customFormat="1" ht="24" customHeight="1" x14ac:dyDescent="0.35">
      <c r="B22" s="282" t="str">
        <f>IF(Declaration!$I$4="English",Languages!A32,IF(Declaration!$I$4="French",Languages!B32,IF(Declaration!$I$4="Spanish",Languages!C32,IF(Declaration!$I$4="German",Languages!D32,IF(Declaration!$I$4="Chinese",Languages!E32,IF(Declaration!$I$4="Japanese",Languages!F32,IF(Declaration!$I$4="Portugese",Languages!G32)))))))</f>
        <v>Review Tab</v>
      </c>
      <c r="C22" s="283"/>
      <c r="D22" s="284"/>
      <c r="E22" s="22"/>
      <c r="F22" s="22"/>
      <c r="G22" s="22"/>
      <c r="H22" s="22"/>
      <c r="I22" s="22"/>
      <c r="J22" s="22"/>
      <c r="K22" s="22"/>
      <c r="L22" s="22"/>
      <c r="M22" s="22"/>
      <c r="N22" s="22"/>
      <c r="O22" s="22"/>
      <c r="P22" s="22"/>
      <c r="Q22" s="22"/>
      <c r="R22" s="22"/>
      <c r="S22" s="22"/>
      <c r="T22" s="22"/>
      <c r="U22" s="22"/>
      <c r="V22" s="22"/>
      <c r="W22" s="22"/>
      <c r="X22" s="22"/>
      <c r="Y22" s="22"/>
      <c r="Z22" s="22"/>
    </row>
    <row r="23" spans="2:26" ht="31.4" customHeight="1" x14ac:dyDescent="0.4">
      <c r="B23" s="285"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86"/>
      <c r="D23" s="287"/>
      <c r="E23" s="22"/>
    </row>
    <row r="24" spans="2:26" s="20" customFormat="1" ht="24" customHeight="1" x14ac:dyDescent="0.35">
      <c r="B24" s="282" t="str">
        <f>IF(Declaration!$I$4="English",Languages!A34,IF(Declaration!$I$4="French",Languages!B34,IF(Declaration!$I$4="Spanish",Languages!C34,IF(Declaration!$I$4="German",Languages!D34,IF(Declaration!$I$4="Chinese",Languages!E34,IF(Declaration!$I$4="Japanese",Languages!F34,IF(Declaration!$I$4="Portugese",Languages!G34)))))))</f>
        <v>Glossary Tab</v>
      </c>
      <c r="C24" s="283"/>
      <c r="D24" s="284"/>
      <c r="E24" s="22"/>
      <c r="F24" s="22"/>
      <c r="G24" s="22"/>
      <c r="H24" s="22"/>
      <c r="I24" s="22"/>
      <c r="J24" s="22"/>
      <c r="K24" s="22"/>
      <c r="L24" s="22"/>
      <c r="M24" s="22"/>
      <c r="N24" s="22"/>
      <c r="O24" s="22"/>
      <c r="P24" s="22"/>
      <c r="Q24" s="22"/>
      <c r="R24" s="22"/>
      <c r="S24" s="22"/>
      <c r="T24" s="22"/>
      <c r="U24" s="22"/>
      <c r="V24" s="22"/>
      <c r="W24" s="22"/>
      <c r="X24" s="22"/>
      <c r="Y24" s="22"/>
      <c r="Z24" s="22"/>
    </row>
    <row r="25" spans="2:26" ht="31.4" customHeight="1" x14ac:dyDescent="0.4">
      <c r="B25" s="285"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86"/>
      <c r="D25" s="287"/>
      <c r="E25" s="22"/>
    </row>
    <row r="26" spans="2:26" ht="15" customHeight="1" x14ac:dyDescent="0.4">
      <c r="B26" s="279" t="s">
        <v>5199</v>
      </c>
      <c r="C26" s="280"/>
      <c r="D26" s="281"/>
    </row>
    <row r="27" spans="2:26" x14ac:dyDescent="0.4">
      <c r="C27" s="28"/>
    </row>
    <row r="28" spans="2:26" x14ac:dyDescent="0.4">
      <c r="C28" s="28"/>
    </row>
    <row r="29" spans="2:26" hidden="1" x14ac:dyDescent="0.4">
      <c r="C29" s="28"/>
    </row>
    <row r="30" spans="2:26" hidden="1" x14ac:dyDescent="0.4">
      <c r="C30" s="28"/>
    </row>
    <row r="31" spans="2:26" hidden="1" x14ac:dyDescent="0.4">
      <c r="C31" s="28"/>
    </row>
    <row r="32" spans="2:26" hidden="1" x14ac:dyDescent="0.4">
      <c r="C32" s="28"/>
    </row>
    <row r="33" spans="3:3" hidden="1" x14ac:dyDescent="0.4">
      <c r="C33" s="28"/>
    </row>
    <row r="34" spans="3:3" hidden="1" x14ac:dyDescent="0.4">
      <c r="C34" s="28"/>
    </row>
    <row r="35" spans="3:3" hidden="1" x14ac:dyDescent="0.4">
      <c r="C35" s="28"/>
    </row>
    <row r="36" spans="3:3" hidden="1" x14ac:dyDescent="0.4">
      <c r="C36" s="28"/>
    </row>
    <row r="37" spans="3:3" hidden="1" x14ac:dyDescent="0.4">
      <c r="C37" s="28"/>
    </row>
    <row r="38" spans="3:3" hidden="1" x14ac:dyDescent="0.4">
      <c r="C38" s="28"/>
    </row>
    <row r="39" spans="3:3" hidden="1" x14ac:dyDescent="0.4">
      <c r="C39" s="28"/>
    </row>
    <row r="40" spans="3:3" hidden="1" x14ac:dyDescent="0.4">
      <c r="C40" s="28"/>
    </row>
    <row r="41" spans="3:3" hidden="1" x14ac:dyDescent="0.4">
      <c r="C41" s="28"/>
    </row>
    <row r="42" spans="3:3" hidden="1" x14ac:dyDescent="0.4">
      <c r="C42" s="28"/>
    </row>
    <row r="43" spans="3:3" hidden="1" x14ac:dyDescent="0.4">
      <c r="C43" s="28"/>
    </row>
    <row r="44" spans="3:3" hidden="1" x14ac:dyDescent="0.4">
      <c r="C44" s="28"/>
    </row>
    <row r="45" spans="3:3" hidden="1" x14ac:dyDescent="0.4">
      <c r="C45" s="28"/>
    </row>
    <row r="46" spans="3:3" hidden="1" x14ac:dyDescent="0.4">
      <c r="C46" s="28"/>
    </row>
    <row r="47" spans="3:3" hidden="1" x14ac:dyDescent="0.4">
      <c r="C47" s="28"/>
    </row>
    <row r="48" spans="3:3" hidden="1" x14ac:dyDescent="0.4">
      <c r="C48" s="28"/>
    </row>
    <row r="49" spans="3:3" hidden="1" x14ac:dyDescent="0.4">
      <c r="C49" s="28"/>
    </row>
    <row r="50" spans="3:3" hidden="1" x14ac:dyDescent="0.4">
      <c r="C50" s="28"/>
    </row>
    <row r="51" spans="3:3" hidden="1" x14ac:dyDescent="0.4">
      <c r="C51" s="28"/>
    </row>
    <row r="52" spans="3:3" hidden="1" x14ac:dyDescent="0.4">
      <c r="C52" s="28"/>
    </row>
    <row r="53" spans="3:3" hidden="1" x14ac:dyDescent="0.4">
      <c r="C53" s="28"/>
    </row>
    <row r="54" spans="3:3" hidden="1" x14ac:dyDescent="0.4">
      <c r="C54" s="28"/>
    </row>
    <row r="55" spans="3:3" hidden="1" x14ac:dyDescent="0.4">
      <c r="C55" s="28"/>
    </row>
    <row r="56" spans="3:3" hidden="1" x14ac:dyDescent="0.4">
      <c r="C56" s="28"/>
    </row>
    <row r="57" spans="3:3" hidden="1" x14ac:dyDescent="0.4">
      <c r="C57" s="28"/>
    </row>
    <row r="58" spans="3:3" hidden="1" x14ac:dyDescent="0.4">
      <c r="C58" s="28"/>
    </row>
    <row r="59" spans="3:3" hidden="1" x14ac:dyDescent="0.4">
      <c r="C59" s="28"/>
    </row>
    <row r="60" spans="3:3" hidden="1" x14ac:dyDescent="0.4">
      <c r="C60" s="28"/>
    </row>
    <row r="61" spans="3:3" hidden="1" x14ac:dyDescent="0.4">
      <c r="C61" s="28"/>
    </row>
    <row r="62" spans="3:3" hidden="1" x14ac:dyDescent="0.4">
      <c r="C62" s="28"/>
    </row>
    <row r="63" spans="3:3" hidden="1" x14ac:dyDescent="0.4">
      <c r="C63" s="28"/>
    </row>
    <row r="64" spans="3:3" hidden="1" x14ac:dyDescent="0.4">
      <c r="C64" s="28"/>
    </row>
    <row r="65" spans="3:3" hidden="1" x14ac:dyDescent="0.4">
      <c r="C65" s="28"/>
    </row>
    <row r="66" spans="3:3" hidden="1" x14ac:dyDescent="0.4">
      <c r="C66" s="28"/>
    </row>
    <row r="67" spans="3:3" hidden="1" x14ac:dyDescent="0.4">
      <c r="C67" s="28"/>
    </row>
    <row r="68" spans="3:3" hidden="1" x14ac:dyDescent="0.4">
      <c r="C68" s="28"/>
    </row>
    <row r="69" spans="3:3" hidden="1" x14ac:dyDescent="0.4">
      <c r="C69" s="28"/>
    </row>
    <row r="70" spans="3:3" hidden="1" x14ac:dyDescent="0.4">
      <c r="C70" s="28"/>
    </row>
    <row r="71" spans="3:3" hidden="1" x14ac:dyDescent="0.4">
      <c r="C71" s="28"/>
    </row>
    <row r="72" spans="3:3" hidden="1" x14ac:dyDescent="0.4">
      <c r="C72" s="28"/>
    </row>
    <row r="73" spans="3:3" hidden="1" x14ac:dyDescent="0.4">
      <c r="C73" s="28"/>
    </row>
    <row r="74" spans="3:3" hidden="1" x14ac:dyDescent="0.4">
      <c r="C74" s="28"/>
    </row>
    <row r="75" spans="3:3" hidden="1" x14ac:dyDescent="0.4">
      <c r="C75" s="28"/>
    </row>
    <row r="76" spans="3:3" hidden="1" x14ac:dyDescent="0.4">
      <c r="C76" s="28"/>
    </row>
    <row r="77" spans="3:3" hidden="1" x14ac:dyDescent="0.4">
      <c r="C77" s="28"/>
    </row>
    <row r="78" spans="3:3" hidden="1" x14ac:dyDescent="0.4">
      <c r="C78" s="28"/>
    </row>
    <row r="79" spans="3:3" hidden="1" x14ac:dyDescent="0.4">
      <c r="C79" s="28"/>
    </row>
    <row r="80" spans="3:3" hidden="1" x14ac:dyDescent="0.4">
      <c r="C80" s="28"/>
    </row>
    <row r="81" spans="3:3" hidden="1" x14ac:dyDescent="0.4">
      <c r="C81" s="28"/>
    </row>
    <row r="82" spans="3:3" hidden="1" x14ac:dyDescent="0.4">
      <c r="C82" s="28"/>
    </row>
    <row r="83" spans="3:3" hidden="1" x14ac:dyDescent="0.4">
      <c r="C83" s="28"/>
    </row>
    <row r="84" spans="3:3" hidden="1" x14ac:dyDescent="0.4">
      <c r="C84" s="28"/>
    </row>
    <row r="85" spans="3:3" hidden="1" x14ac:dyDescent="0.4">
      <c r="C85" s="28"/>
    </row>
    <row r="86" spans="3:3" hidden="1" x14ac:dyDescent="0.4">
      <c r="C86" s="28"/>
    </row>
    <row r="87" spans="3:3" hidden="1" x14ac:dyDescent="0.4">
      <c r="C87" s="28"/>
    </row>
    <row r="88" spans="3:3" hidden="1" x14ac:dyDescent="0.4">
      <c r="C88" s="28"/>
    </row>
    <row r="89" spans="3:3" hidden="1" x14ac:dyDescent="0.4">
      <c r="C89" s="28"/>
    </row>
    <row r="90" spans="3:3" hidden="1" x14ac:dyDescent="0.4">
      <c r="C90" s="28"/>
    </row>
    <row r="91" spans="3:3" hidden="1" x14ac:dyDescent="0.4">
      <c r="C91" s="28"/>
    </row>
    <row r="92" spans="3:3" hidden="1" x14ac:dyDescent="0.4">
      <c r="C92" s="28"/>
    </row>
    <row r="93" spans="3:3" hidden="1" x14ac:dyDescent="0.4">
      <c r="C93" s="28"/>
    </row>
    <row r="94" spans="3:3" hidden="1" x14ac:dyDescent="0.4">
      <c r="C94" s="28"/>
    </row>
    <row r="95" spans="3:3" hidden="1" x14ac:dyDescent="0.4">
      <c r="C95" s="28"/>
    </row>
    <row r="96" spans="3:3" hidden="1" x14ac:dyDescent="0.4">
      <c r="C96" s="28"/>
    </row>
    <row r="97" spans="3:3" hidden="1" x14ac:dyDescent="0.4">
      <c r="C97" s="28"/>
    </row>
    <row r="98" spans="3:3" hidden="1" x14ac:dyDescent="0.4">
      <c r="C98" s="28"/>
    </row>
    <row r="99" spans="3:3" hidden="1" x14ac:dyDescent="0.4">
      <c r="C99" s="28"/>
    </row>
    <row r="100" spans="3:3" hidden="1" x14ac:dyDescent="0.4">
      <c r="C100" s="28"/>
    </row>
    <row r="101" spans="3:3" hidden="1" x14ac:dyDescent="0.4">
      <c r="C101" s="28"/>
    </row>
    <row r="102" spans="3:3" hidden="1" x14ac:dyDescent="0.4">
      <c r="C102" s="28"/>
    </row>
    <row r="103" spans="3:3" hidden="1" x14ac:dyDescent="0.4">
      <c r="C103" s="28"/>
    </row>
    <row r="104" spans="3:3" hidden="1" x14ac:dyDescent="0.4">
      <c r="C104" s="28"/>
    </row>
    <row r="105" spans="3:3" hidden="1" x14ac:dyDescent="0.4">
      <c r="C105" s="28"/>
    </row>
    <row r="106" spans="3:3" hidden="1" x14ac:dyDescent="0.4">
      <c r="C106" s="28"/>
    </row>
    <row r="107" spans="3:3" hidden="1" x14ac:dyDescent="0.4">
      <c r="C107" s="28"/>
    </row>
    <row r="108" spans="3:3" hidden="1" x14ac:dyDescent="0.4">
      <c r="C108" s="28"/>
    </row>
    <row r="109" spans="3:3" hidden="1" x14ac:dyDescent="0.4">
      <c r="C109" s="28"/>
    </row>
    <row r="110" spans="3:3" hidden="1" x14ac:dyDescent="0.4">
      <c r="C110" s="28"/>
    </row>
    <row r="111" spans="3:3" hidden="1" x14ac:dyDescent="0.4">
      <c r="C111" s="28"/>
    </row>
    <row r="112" spans="3:3" hidden="1" x14ac:dyDescent="0.4">
      <c r="C112" s="28"/>
    </row>
    <row r="113" spans="3:3" hidden="1" x14ac:dyDescent="0.4">
      <c r="C113" s="28"/>
    </row>
    <row r="114" spans="3:3" hidden="1" x14ac:dyDescent="0.4">
      <c r="C114" s="28"/>
    </row>
    <row r="115" spans="3:3" hidden="1" x14ac:dyDescent="0.4">
      <c r="C115" s="28"/>
    </row>
    <row r="116" spans="3:3" hidden="1" x14ac:dyDescent="0.4">
      <c r="C116" s="28"/>
    </row>
    <row r="117" spans="3:3" hidden="1" x14ac:dyDescent="0.4">
      <c r="C117" s="28"/>
    </row>
    <row r="118" spans="3:3" hidden="1" x14ac:dyDescent="0.4">
      <c r="C118" s="28"/>
    </row>
    <row r="119" spans="3:3" hidden="1" x14ac:dyDescent="0.4">
      <c r="C119" s="28"/>
    </row>
    <row r="120" spans="3:3" hidden="1" x14ac:dyDescent="0.4">
      <c r="C120" s="28"/>
    </row>
    <row r="121" spans="3:3" hidden="1" x14ac:dyDescent="0.4">
      <c r="C121" s="28"/>
    </row>
    <row r="122" spans="3:3" hidden="1" x14ac:dyDescent="0.4">
      <c r="C122" s="28"/>
    </row>
    <row r="123" spans="3:3" hidden="1" x14ac:dyDescent="0.4">
      <c r="C123" s="28"/>
    </row>
    <row r="124" spans="3:3" hidden="1" x14ac:dyDescent="0.4">
      <c r="C124" s="28"/>
    </row>
    <row r="125" spans="3:3" hidden="1" x14ac:dyDescent="0.4">
      <c r="C125" s="28"/>
    </row>
    <row r="126" spans="3:3" hidden="1" x14ac:dyDescent="0.4">
      <c r="C126" s="28"/>
    </row>
    <row r="127" spans="3:3" hidden="1" x14ac:dyDescent="0.4">
      <c r="C127" s="28"/>
    </row>
    <row r="128" spans="3:3" hidden="1" x14ac:dyDescent="0.4">
      <c r="C128" s="28"/>
    </row>
    <row r="129" spans="3:3" hidden="1" x14ac:dyDescent="0.4">
      <c r="C129" s="28"/>
    </row>
    <row r="130" spans="3:3" hidden="1" x14ac:dyDescent="0.4">
      <c r="C130" s="28"/>
    </row>
    <row r="131" spans="3:3" hidden="1" x14ac:dyDescent="0.4">
      <c r="C131" s="28"/>
    </row>
    <row r="132" spans="3:3" hidden="1" x14ac:dyDescent="0.4">
      <c r="C132" s="28"/>
    </row>
    <row r="133" spans="3:3" hidden="1" x14ac:dyDescent="0.4">
      <c r="C133" s="28"/>
    </row>
    <row r="134" spans="3:3" hidden="1" x14ac:dyDescent="0.4">
      <c r="C134" s="28"/>
    </row>
    <row r="135" spans="3:3" hidden="1" x14ac:dyDescent="0.4">
      <c r="C135" s="28"/>
    </row>
    <row r="136" spans="3:3" hidden="1" x14ac:dyDescent="0.4">
      <c r="C136" s="28"/>
    </row>
    <row r="137" spans="3:3" hidden="1" x14ac:dyDescent="0.4">
      <c r="C137" s="28"/>
    </row>
    <row r="138" spans="3:3" hidden="1" x14ac:dyDescent="0.4">
      <c r="C138" s="28"/>
    </row>
    <row r="139" spans="3:3" hidden="1" x14ac:dyDescent="0.4">
      <c r="C139" s="28"/>
    </row>
    <row r="140" spans="3:3" hidden="1" x14ac:dyDescent="0.4">
      <c r="C140" s="28"/>
    </row>
    <row r="141" spans="3:3" hidden="1" x14ac:dyDescent="0.4">
      <c r="C141" s="28"/>
    </row>
    <row r="142" spans="3:3" hidden="1" x14ac:dyDescent="0.4">
      <c r="C142" s="28"/>
    </row>
    <row r="143" spans="3:3" hidden="1" x14ac:dyDescent="0.4">
      <c r="C143" s="28"/>
    </row>
    <row r="144" spans="3:3" hidden="1" x14ac:dyDescent="0.4">
      <c r="C144" s="28"/>
    </row>
    <row r="145" spans="3:3" hidden="1" x14ac:dyDescent="0.4">
      <c r="C145" s="28"/>
    </row>
    <row r="146" spans="3:3" hidden="1" x14ac:dyDescent="0.4">
      <c r="C146" s="28"/>
    </row>
    <row r="147" spans="3:3" hidden="1" x14ac:dyDescent="0.4">
      <c r="C147" s="28"/>
    </row>
    <row r="148" spans="3:3" hidden="1" x14ac:dyDescent="0.4">
      <c r="C148" s="28"/>
    </row>
    <row r="149" spans="3:3" hidden="1" x14ac:dyDescent="0.4">
      <c r="C149" s="28"/>
    </row>
    <row r="150" spans="3:3" hidden="1" x14ac:dyDescent="0.4">
      <c r="C150" s="28"/>
    </row>
    <row r="151" spans="3:3" hidden="1" x14ac:dyDescent="0.4">
      <c r="C151" s="28"/>
    </row>
    <row r="152" spans="3:3" hidden="1" x14ac:dyDescent="0.4">
      <c r="C152" s="28"/>
    </row>
    <row r="153" spans="3:3" hidden="1" x14ac:dyDescent="0.4">
      <c r="C153" s="28"/>
    </row>
    <row r="154" spans="3:3" hidden="1" x14ac:dyDescent="0.4">
      <c r="C154" s="28"/>
    </row>
    <row r="155" spans="3:3" hidden="1" x14ac:dyDescent="0.4">
      <c r="C155" s="28"/>
    </row>
    <row r="156" spans="3:3" hidden="1" x14ac:dyDescent="0.4">
      <c r="C156" s="28"/>
    </row>
    <row r="157" spans="3:3" hidden="1" x14ac:dyDescent="0.4">
      <c r="C157" s="28"/>
    </row>
    <row r="158" spans="3:3" hidden="1" x14ac:dyDescent="0.4">
      <c r="C158" s="28"/>
    </row>
    <row r="159" spans="3:3" hidden="1" x14ac:dyDescent="0.4">
      <c r="C159" s="28"/>
    </row>
    <row r="160" spans="3:3" hidden="1" x14ac:dyDescent="0.4">
      <c r="C160" s="28"/>
    </row>
    <row r="161" spans="3:3" hidden="1" x14ac:dyDescent="0.4">
      <c r="C161" s="28"/>
    </row>
    <row r="162" spans="3:3" hidden="1" x14ac:dyDescent="0.4">
      <c r="C162" s="28"/>
    </row>
    <row r="163" spans="3:3" hidden="1" x14ac:dyDescent="0.4">
      <c r="C163" s="28"/>
    </row>
    <row r="164" spans="3:3" hidden="1" x14ac:dyDescent="0.4">
      <c r="C164" s="28"/>
    </row>
    <row r="165" spans="3:3" hidden="1" x14ac:dyDescent="0.4">
      <c r="C165" s="28"/>
    </row>
    <row r="166" spans="3:3" hidden="1" x14ac:dyDescent="0.4">
      <c r="C166" s="28"/>
    </row>
    <row r="167" spans="3:3" hidden="1" x14ac:dyDescent="0.4">
      <c r="C167" s="28"/>
    </row>
    <row r="168" spans="3:3" hidden="1" x14ac:dyDescent="0.4">
      <c r="C168" s="28"/>
    </row>
    <row r="169" spans="3:3" hidden="1" x14ac:dyDescent="0.4">
      <c r="C169" s="28"/>
    </row>
    <row r="170" spans="3:3" hidden="1" x14ac:dyDescent="0.4">
      <c r="C170" s="28"/>
    </row>
    <row r="171" spans="3:3" hidden="1" x14ac:dyDescent="0.4">
      <c r="C171" s="28"/>
    </row>
    <row r="172" spans="3:3" hidden="1" x14ac:dyDescent="0.4">
      <c r="C172" s="28"/>
    </row>
    <row r="173" spans="3:3" hidden="1" x14ac:dyDescent="0.4">
      <c r="C173" s="28"/>
    </row>
    <row r="174" spans="3:3" hidden="1" x14ac:dyDescent="0.4">
      <c r="C174" s="28"/>
    </row>
    <row r="175" spans="3:3" hidden="1" x14ac:dyDescent="0.4">
      <c r="C175" s="28"/>
    </row>
    <row r="176" spans="3:3" hidden="1" x14ac:dyDescent="0.4">
      <c r="C176" s="28"/>
    </row>
    <row r="177" spans="3:3" hidden="1" x14ac:dyDescent="0.4">
      <c r="C177" s="28"/>
    </row>
    <row r="178" spans="3:3" hidden="1" x14ac:dyDescent="0.4">
      <c r="C178" s="28"/>
    </row>
    <row r="179" spans="3:3" hidden="1" x14ac:dyDescent="0.4">
      <c r="C179" s="28"/>
    </row>
    <row r="180" spans="3:3" hidden="1" x14ac:dyDescent="0.4">
      <c r="C180" s="28"/>
    </row>
    <row r="181" spans="3:3" hidden="1" x14ac:dyDescent="0.4">
      <c r="C181" s="28"/>
    </row>
    <row r="182" spans="3:3" hidden="1" x14ac:dyDescent="0.4">
      <c r="C182" s="28"/>
    </row>
    <row r="183" spans="3:3" hidden="1" x14ac:dyDescent="0.4">
      <c r="C183" s="28"/>
    </row>
    <row r="184" spans="3:3" hidden="1" x14ac:dyDescent="0.4">
      <c r="C184" s="28"/>
    </row>
    <row r="185" spans="3:3" hidden="1" x14ac:dyDescent="0.4">
      <c r="C185" s="28"/>
    </row>
    <row r="186" spans="3:3" hidden="1" x14ac:dyDescent="0.4">
      <c r="C186" s="28"/>
    </row>
    <row r="187" spans="3:3" hidden="1" x14ac:dyDescent="0.4">
      <c r="C187" s="28"/>
    </row>
    <row r="188" spans="3:3" hidden="1" x14ac:dyDescent="0.4">
      <c r="C188" s="28"/>
    </row>
    <row r="189" spans="3:3" hidden="1" x14ac:dyDescent="0.4">
      <c r="C189" s="28"/>
    </row>
    <row r="190" spans="3:3" hidden="1" x14ac:dyDescent="0.4">
      <c r="C190" s="28"/>
    </row>
    <row r="191" spans="3:3" hidden="1" x14ac:dyDescent="0.4">
      <c r="C191" s="28"/>
    </row>
    <row r="192" spans="3:3" hidden="1" x14ac:dyDescent="0.4">
      <c r="C192" s="28"/>
    </row>
    <row r="193" spans="3:3" hidden="1" x14ac:dyDescent="0.4">
      <c r="C193" s="28"/>
    </row>
    <row r="194" spans="3:3" hidden="1" x14ac:dyDescent="0.4">
      <c r="C194" s="28"/>
    </row>
    <row r="195" spans="3:3" hidden="1" x14ac:dyDescent="0.4">
      <c r="C195" s="28"/>
    </row>
    <row r="196" spans="3:3" hidden="1" x14ac:dyDescent="0.4">
      <c r="C196" s="28"/>
    </row>
    <row r="197" spans="3:3" hidden="1" x14ac:dyDescent="0.4">
      <c r="C197" s="28"/>
    </row>
    <row r="198" spans="3:3" hidden="1" x14ac:dyDescent="0.4">
      <c r="C198" s="28"/>
    </row>
    <row r="199" spans="3:3" hidden="1" x14ac:dyDescent="0.4">
      <c r="C199" s="28"/>
    </row>
    <row r="200" spans="3:3" hidden="1" x14ac:dyDescent="0.4">
      <c r="C200" s="28"/>
    </row>
    <row r="201" spans="3:3" hidden="1" x14ac:dyDescent="0.4">
      <c r="C201" s="28"/>
    </row>
    <row r="202" spans="3:3" hidden="1" x14ac:dyDescent="0.4">
      <c r="C202" s="28"/>
    </row>
    <row r="203" spans="3:3" hidden="1" x14ac:dyDescent="0.4">
      <c r="C203" s="28"/>
    </row>
    <row r="204" spans="3:3" hidden="1" x14ac:dyDescent="0.4">
      <c r="C204" s="28"/>
    </row>
    <row r="205" spans="3:3" hidden="1" x14ac:dyDescent="0.4">
      <c r="C205" s="28"/>
    </row>
    <row r="206" spans="3:3" hidden="1" x14ac:dyDescent="0.4">
      <c r="C206" s="28"/>
    </row>
    <row r="207" spans="3:3" hidden="1" x14ac:dyDescent="0.4">
      <c r="C207" s="28"/>
    </row>
    <row r="208" spans="3:3" hidden="1" x14ac:dyDescent="0.4">
      <c r="C208" s="28"/>
    </row>
    <row r="209" spans="3:3" hidden="1" x14ac:dyDescent="0.4">
      <c r="C209" s="28"/>
    </row>
    <row r="210" spans="3:3" hidden="1" x14ac:dyDescent="0.4">
      <c r="C210" s="28"/>
    </row>
    <row r="211" spans="3:3" hidden="1" x14ac:dyDescent="0.4">
      <c r="C211" s="28"/>
    </row>
    <row r="212" spans="3:3" hidden="1" x14ac:dyDescent="0.4">
      <c r="C212" s="28"/>
    </row>
    <row r="213" spans="3:3" hidden="1" x14ac:dyDescent="0.4">
      <c r="C213" s="28"/>
    </row>
    <row r="214" spans="3:3" hidden="1" x14ac:dyDescent="0.4">
      <c r="C214" s="28"/>
    </row>
    <row r="215" spans="3:3" hidden="1" x14ac:dyDescent="0.4">
      <c r="C215" s="28"/>
    </row>
    <row r="216" spans="3:3" hidden="1" x14ac:dyDescent="0.4">
      <c r="C216" s="28"/>
    </row>
    <row r="217" spans="3:3" hidden="1" x14ac:dyDescent="0.4">
      <c r="C217" s="28"/>
    </row>
    <row r="218" spans="3:3" hidden="1" x14ac:dyDescent="0.4">
      <c r="C218" s="28"/>
    </row>
    <row r="219" spans="3:3" hidden="1" x14ac:dyDescent="0.4">
      <c r="C219" s="28"/>
    </row>
    <row r="220" spans="3:3" hidden="1" x14ac:dyDescent="0.4">
      <c r="C220" s="28"/>
    </row>
    <row r="221" spans="3:3" hidden="1" x14ac:dyDescent="0.4">
      <c r="C221" s="28"/>
    </row>
    <row r="222" spans="3:3" hidden="1" x14ac:dyDescent="0.4">
      <c r="C222" s="28"/>
    </row>
    <row r="223" spans="3:3" hidden="1" x14ac:dyDescent="0.4">
      <c r="C223" s="28"/>
    </row>
    <row r="224" spans="3:3" hidden="1" x14ac:dyDescent="0.4">
      <c r="C224" s="28"/>
    </row>
    <row r="225" spans="3:3" hidden="1" x14ac:dyDescent="0.4">
      <c r="C225" s="28"/>
    </row>
    <row r="226" spans="3:3" hidden="1" x14ac:dyDescent="0.4">
      <c r="C226" s="28"/>
    </row>
    <row r="227" spans="3:3" hidden="1" x14ac:dyDescent="0.4">
      <c r="C227" s="28"/>
    </row>
    <row r="228" spans="3:3" hidden="1" x14ac:dyDescent="0.4">
      <c r="C228" s="28"/>
    </row>
    <row r="229" spans="3:3" hidden="1" x14ac:dyDescent="0.4">
      <c r="C229" s="28"/>
    </row>
    <row r="230" spans="3:3" hidden="1" x14ac:dyDescent="0.4">
      <c r="C230" s="28"/>
    </row>
    <row r="231" spans="3:3" hidden="1" x14ac:dyDescent="0.4">
      <c r="C231" s="28"/>
    </row>
    <row r="232" spans="3:3" hidden="1" x14ac:dyDescent="0.4">
      <c r="C232" s="28"/>
    </row>
    <row r="233" spans="3:3" hidden="1" x14ac:dyDescent="0.4">
      <c r="C233" s="28"/>
    </row>
    <row r="234" spans="3:3" hidden="1" x14ac:dyDescent="0.4">
      <c r="C234" s="28"/>
    </row>
    <row r="235" spans="3:3" hidden="1" x14ac:dyDescent="0.4">
      <c r="C235" s="28"/>
    </row>
    <row r="236" spans="3:3" hidden="1" x14ac:dyDescent="0.4">
      <c r="C236" s="28"/>
    </row>
    <row r="237" spans="3:3" hidden="1" x14ac:dyDescent="0.4">
      <c r="C237" s="28"/>
    </row>
    <row r="238" spans="3:3" hidden="1" x14ac:dyDescent="0.4">
      <c r="C238" s="28"/>
    </row>
    <row r="239" spans="3:3" hidden="1" x14ac:dyDescent="0.4">
      <c r="C239" s="28"/>
    </row>
    <row r="240" spans="3:3" hidden="1" x14ac:dyDescent="0.4">
      <c r="C240" s="28"/>
    </row>
    <row r="241" spans="3:3" hidden="1" x14ac:dyDescent="0.4">
      <c r="C241" s="28"/>
    </row>
    <row r="242" spans="3:3" hidden="1" x14ac:dyDescent="0.4">
      <c r="C242" s="28"/>
    </row>
    <row r="243" spans="3:3" hidden="1" x14ac:dyDescent="0.4">
      <c r="C243" s="28"/>
    </row>
    <row r="244" spans="3:3" hidden="1" x14ac:dyDescent="0.4">
      <c r="C244" s="28"/>
    </row>
    <row r="245" spans="3:3" hidden="1" x14ac:dyDescent="0.4">
      <c r="C245" s="28"/>
    </row>
    <row r="246" spans="3:3" hidden="1" x14ac:dyDescent="0.4">
      <c r="C246" s="28"/>
    </row>
    <row r="247" spans="3:3" hidden="1" x14ac:dyDescent="0.4">
      <c r="C247" s="28"/>
    </row>
    <row r="248" spans="3:3" hidden="1" x14ac:dyDescent="0.4">
      <c r="C248" s="28"/>
    </row>
    <row r="249" spans="3:3" hidden="1" x14ac:dyDescent="0.4">
      <c r="C249" s="28"/>
    </row>
    <row r="250" spans="3:3" hidden="1" x14ac:dyDescent="0.4">
      <c r="C250" s="28"/>
    </row>
    <row r="251" spans="3:3" hidden="1" x14ac:dyDescent="0.4">
      <c r="C251" s="28"/>
    </row>
    <row r="252" spans="3:3" hidden="1" x14ac:dyDescent="0.4">
      <c r="C252" s="28"/>
    </row>
    <row r="253" spans="3:3" hidden="1" x14ac:dyDescent="0.4">
      <c r="C253" s="28"/>
    </row>
    <row r="254" spans="3:3" hidden="1" x14ac:dyDescent="0.4">
      <c r="C254" s="28"/>
    </row>
    <row r="255" spans="3:3" hidden="1" x14ac:dyDescent="0.4">
      <c r="C255" s="28"/>
    </row>
    <row r="256" spans="3:3" hidden="1" x14ac:dyDescent="0.4">
      <c r="C256" s="28"/>
    </row>
    <row r="257" spans="3:3" hidden="1" x14ac:dyDescent="0.4">
      <c r="C257" s="28"/>
    </row>
    <row r="258" spans="3:3" hidden="1" x14ac:dyDescent="0.4">
      <c r="C258" s="28"/>
    </row>
    <row r="259" spans="3:3" hidden="1" x14ac:dyDescent="0.4">
      <c r="C259" s="28"/>
    </row>
    <row r="260" spans="3:3" hidden="1" x14ac:dyDescent="0.4">
      <c r="C260" s="28"/>
    </row>
    <row r="261" spans="3:3" hidden="1" x14ac:dyDescent="0.4">
      <c r="C261" s="28"/>
    </row>
    <row r="262" spans="3:3" hidden="1" x14ac:dyDescent="0.4">
      <c r="C262" s="28"/>
    </row>
    <row r="263" spans="3:3" hidden="1" x14ac:dyDescent="0.4">
      <c r="C263" s="28"/>
    </row>
    <row r="264" spans="3:3" hidden="1" x14ac:dyDescent="0.4">
      <c r="C264" s="28"/>
    </row>
    <row r="265" spans="3:3" hidden="1" x14ac:dyDescent="0.4">
      <c r="C265" s="28"/>
    </row>
    <row r="266" spans="3:3" hidden="1" x14ac:dyDescent="0.4">
      <c r="C266" s="28"/>
    </row>
    <row r="267" spans="3:3" hidden="1" x14ac:dyDescent="0.4">
      <c r="C267" s="28"/>
    </row>
    <row r="268" spans="3:3" hidden="1" x14ac:dyDescent="0.4">
      <c r="C268" s="28"/>
    </row>
    <row r="269" spans="3:3" hidden="1" x14ac:dyDescent="0.4">
      <c r="C269" s="28"/>
    </row>
    <row r="270" spans="3:3" hidden="1" x14ac:dyDescent="0.4">
      <c r="C270" s="28"/>
    </row>
    <row r="271" spans="3:3" hidden="1" x14ac:dyDescent="0.4">
      <c r="C271" s="28"/>
    </row>
    <row r="272" spans="3:3" hidden="1" x14ac:dyDescent="0.4">
      <c r="C272" s="28"/>
    </row>
    <row r="273" spans="3:3" hidden="1" x14ac:dyDescent="0.4">
      <c r="C273" s="28"/>
    </row>
    <row r="274" spans="3:3" hidden="1" x14ac:dyDescent="0.4">
      <c r="C274" s="28"/>
    </row>
    <row r="275" spans="3:3" hidden="1" x14ac:dyDescent="0.4">
      <c r="C275" s="28"/>
    </row>
    <row r="276" spans="3:3" hidden="1" x14ac:dyDescent="0.4">
      <c r="C276" s="28"/>
    </row>
    <row r="277" spans="3:3" hidden="1" x14ac:dyDescent="0.4">
      <c r="C277" s="28"/>
    </row>
    <row r="278" spans="3:3" hidden="1" x14ac:dyDescent="0.4">
      <c r="C278" s="28"/>
    </row>
    <row r="279" spans="3:3" hidden="1" x14ac:dyDescent="0.4">
      <c r="C279" s="28"/>
    </row>
    <row r="280" spans="3:3" hidden="1" x14ac:dyDescent="0.4">
      <c r="C280" s="28"/>
    </row>
    <row r="281" spans="3:3" hidden="1" x14ac:dyDescent="0.4">
      <c r="C281" s="28"/>
    </row>
    <row r="282" spans="3:3" hidden="1" x14ac:dyDescent="0.4">
      <c r="C282" s="28"/>
    </row>
    <row r="283" spans="3:3" hidden="1" x14ac:dyDescent="0.4">
      <c r="C283" s="28"/>
    </row>
    <row r="284" spans="3:3" hidden="1" x14ac:dyDescent="0.4">
      <c r="C284" s="28"/>
    </row>
    <row r="285" spans="3:3" hidden="1" x14ac:dyDescent="0.4">
      <c r="C285" s="28"/>
    </row>
    <row r="286" spans="3:3" hidden="1" x14ac:dyDescent="0.4">
      <c r="C286" s="28"/>
    </row>
    <row r="287" spans="3:3" hidden="1" x14ac:dyDescent="0.4">
      <c r="C287" s="28"/>
    </row>
    <row r="288" spans="3:3" hidden="1" x14ac:dyDescent="0.4">
      <c r="C288" s="28"/>
    </row>
    <row r="289" spans="3:3" hidden="1" x14ac:dyDescent="0.4">
      <c r="C289" s="28"/>
    </row>
    <row r="290" spans="3:3" hidden="1" x14ac:dyDescent="0.4">
      <c r="C290" s="28"/>
    </row>
    <row r="291" spans="3:3" hidden="1" x14ac:dyDescent="0.4">
      <c r="C291" s="28"/>
    </row>
    <row r="292" spans="3:3" hidden="1" x14ac:dyDescent="0.4">
      <c r="C292" s="28"/>
    </row>
    <row r="293" spans="3:3" hidden="1" x14ac:dyDescent="0.4">
      <c r="C293" s="28"/>
    </row>
    <row r="294" spans="3:3" hidden="1" x14ac:dyDescent="0.4">
      <c r="C294" s="28"/>
    </row>
    <row r="295" spans="3:3" hidden="1" x14ac:dyDescent="0.4">
      <c r="C295" s="28"/>
    </row>
    <row r="296" spans="3:3" hidden="1" x14ac:dyDescent="0.4">
      <c r="C296" s="28"/>
    </row>
    <row r="297" spans="3:3" hidden="1" x14ac:dyDescent="0.4">
      <c r="C297" s="28"/>
    </row>
    <row r="298" spans="3:3" hidden="1" x14ac:dyDescent="0.4">
      <c r="C298" s="28"/>
    </row>
    <row r="299" spans="3:3" hidden="1" x14ac:dyDescent="0.4">
      <c r="C299" s="28"/>
    </row>
    <row r="300" spans="3:3" hidden="1" x14ac:dyDescent="0.4">
      <c r="C300" s="28"/>
    </row>
    <row r="301" spans="3:3" hidden="1" x14ac:dyDescent="0.4">
      <c r="C301" s="28"/>
    </row>
    <row r="302" spans="3:3" hidden="1" x14ac:dyDescent="0.4">
      <c r="C302" s="28"/>
    </row>
    <row r="303" spans="3:3" hidden="1" x14ac:dyDescent="0.4">
      <c r="C303" s="28"/>
    </row>
    <row r="304" spans="3:3" hidden="1" x14ac:dyDescent="0.4">
      <c r="C304" s="28"/>
    </row>
    <row r="305" spans="3:3" hidden="1" x14ac:dyDescent="0.4">
      <c r="C305" s="28"/>
    </row>
    <row r="306" spans="3:3" hidden="1" x14ac:dyDescent="0.4">
      <c r="C306" s="28"/>
    </row>
    <row r="307" spans="3:3" hidden="1" x14ac:dyDescent="0.4">
      <c r="C307" s="28"/>
    </row>
    <row r="308" spans="3:3" hidden="1" x14ac:dyDescent="0.4">
      <c r="C308" s="28"/>
    </row>
    <row r="309" spans="3:3" hidden="1" x14ac:dyDescent="0.4">
      <c r="C309" s="28"/>
    </row>
    <row r="310" spans="3:3" hidden="1" x14ac:dyDescent="0.4">
      <c r="C310" s="28"/>
    </row>
    <row r="311" spans="3:3" hidden="1" x14ac:dyDescent="0.4">
      <c r="C311" s="28"/>
    </row>
    <row r="312" spans="3:3" hidden="1" x14ac:dyDescent="0.4">
      <c r="C312" s="28"/>
    </row>
    <row r="313" spans="3:3" hidden="1" x14ac:dyDescent="0.4">
      <c r="C313" s="28"/>
    </row>
    <row r="314" spans="3:3" hidden="1" x14ac:dyDescent="0.4">
      <c r="C314" s="28"/>
    </row>
    <row r="315" spans="3:3" hidden="1" x14ac:dyDescent="0.4">
      <c r="C315" s="28"/>
    </row>
    <row r="316" spans="3:3" hidden="1" x14ac:dyDescent="0.4">
      <c r="C316" s="28"/>
    </row>
    <row r="317" spans="3:3" hidden="1" x14ac:dyDescent="0.4">
      <c r="C317" s="28"/>
    </row>
    <row r="318" spans="3:3" hidden="1" x14ac:dyDescent="0.4">
      <c r="C318" s="28"/>
    </row>
    <row r="319" spans="3:3" hidden="1" x14ac:dyDescent="0.4">
      <c r="C319" s="28"/>
    </row>
    <row r="320" spans="3:3" hidden="1" x14ac:dyDescent="0.4">
      <c r="C320" s="28"/>
    </row>
    <row r="321" spans="3:3" hidden="1" x14ac:dyDescent="0.4">
      <c r="C321" s="28"/>
    </row>
    <row r="322" spans="3:3" hidden="1" x14ac:dyDescent="0.4">
      <c r="C322" s="28"/>
    </row>
    <row r="323" spans="3:3" hidden="1" x14ac:dyDescent="0.4">
      <c r="C323" s="28"/>
    </row>
    <row r="324" spans="3:3" hidden="1" x14ac:dyDescent="0.4">
      <c r="C324" s="28"/>
    </row>
    <row r="325" spans="3:3" hidden="1" x14ac:dyDescent="0.4">
      <c r="C325" s="28"/>
    </row>
    <row r="326" spans="3:3" hidden="1" x14ac:dyDescent="0.4">
      <c r="C326" s="28"/>
    </row>
    <row r="327" spans="3:3" hidden="1" x14ac:dyDescent="0.4">
      <c r="C327" s="28"/>
    </row>
    <row r="328" spans="3:3" hidden="1" x14ac:dyDescent="0.4">
      <c r="C328" s="28"/>
    </row>
    <row r="329" spans="3:3" hidden="1" x14ac:dyDescent="0.4">
      <c r="C329" s="28"/>
    </row>
    <row r="330" spans="3:3" hidden="1" x14ac:dyDescent="0.4">
      <c r="C330" s="28"/>
    </row>
    <row r="331" spans="3:3" hidden="1" x14ac:dyDescent="0.4">
      <c r="C331" s="28"/>
    </row>
    <row r="332" spans="3:3" hidden="1" x14ac:dyDescent="0.4">
      <c r="C332" s="28"/>
    </row>
    <row r="333" spans="3:3" hidden="1" x14ac:dyDescent="0.4">
      <c r="C333" s="28"/>
    </row>
    <row r="334" spans="3:3" hidden="1" x14ac:dyDescent="0.4">
      <c r="C334" s="28"/>
    </row>
    <row r="335" spans="3:3" hidden="1" x14ac:dyDescent="0.4">
      <c r="C335" s="28"/>
    </row>
    <row r="336" spans="3:3" hidden="1" x14ac:dyDescent="0.4">
      <c r="C336" s="28"/>
    </row>
    <row r="337" spans="3:3" hidden="1" x14ac:dyDescent="0.4">
      <c r="C337" s="28"/>
    </row>
    <row r="338" spans="3:3" hidden="1" x14ac:dyDescent="0.4">
      <c r="C338" s="28"/>
    </row>
    <row r="339" spans="3:3" hidden="1" x14ac:dyDescent="0.4">
      <c r="C339" s="28"/>
    </row>
    <row r="340" spans="3:3" hidden="1" x14ac:dyDescent="0.4">
      <c r="C340" s="28"/>
    </row>
    <row r="341" spans="3:3" hidden="1" x14ac:dyDescent="0.4">
      <c r="C341" s="28"/>
    </row>
    <row r="342" spans="3:3" hidden="1" x14ac:dyDescent="0.4">
      <c r="C342" s="28"/>
    </row>
    <row r="343" spans="3:3" hidden="1" x14ac:dyDescent="0.4">
      <c r="C343" s="28"/>
    </row>
    <row r="344" spans="3:3" hidden="1" x14ac:dyDescent="0.4">
      <c r="C344" s="28"/>
    </row>
    <row r="345" spans="3:3" hidden="1" x14ac:dyDescent="0.4">
      <c r="C345" s="28"/>
    </row>
    <row r="346" spans="3:3" hidden="1" x14ac:dyDescent="0.4">
      <c r="C346" s="28"/>
    </row>
    <row r="347" spans="3:3" hidden="1" x14ac:dyDescent="0.4">
      <c r="C347" s="28"/>
    </row>
    <row r="348" spans="3:3" hidden="1" x14ac:dyDescent="0.4">
      <c r="C348" s="28"/>
    </row>
    <row r="349" spans="3:3" hidden="1" x14ac:dyDescent="0.4">
      <c r="C349" s="28"/>
    </row>
    <row r="350" spans="3:3" hidden="1" x14ac:dyDescent="0.4">
      <c r="C350" s="28"/>
    </row>
    <row r="351" spans="3:3" hidden="1" x14ac:dyDescent="0.4">
      <c r="C351" s="28"/>
    </row>
    <row r="352" spans="3:3" hidden="1" x14ac:dyDescent="0.4">
      <c r="C352" s="28"/>
    </row>
    <row r="353" spans="3:3" hidden="1" x14ac:dyDescent="0.4">
      <c r="C353" s="28"/>
    </row>
    <row r="354" spans="3:3" hidden="1" x14ac:dyDescent="0.4">
      <c r="C354" s="28"/>
    </row>
    <row r="355" spans="3:3" hidden="1" x14ac:dyDescent="0.4">
      <c r="C355" s="28"/>
    </row>
    <row r="356" spans="3:3" hidden="1" x14ac:dyDescent="0.4">
      <c r="C356" s="28"/>
    </row>
    <row r="357" spans="3:3" hidden="1" x14ac:dyDescent="0.4">
      <c r="C357" s="28"/>
    </row>
    <row r="358" spans="3:3" hidden="1" x14ac:dyDescent="0.4">
      <c r="C358" s="28"/>
    </row>
    <row r="359" spans="3:3" hidden="1" x14ac:dyDescent="0.4">
      <c r="C359" s="28"/>
    </row>
    <row r="360" spans="3:3" hidden="1" x14ac:dyDescent="0.4">
      <c r="C360" s="28"/>
    </row>
    <row r="361" spans="3:3" hidden="1" x14ac:dyDescent="0.4">
      <c r="C361" s="28"/>
    </row>
    <row r="362" spans="3:3" hidden="1" x14ac:dyDescent="0.4">
      <c r="C362" s="28"/>
    </row>
    <row r="363" spans="3:3" hidden="1" x14ac:dyDescent="0.4">
      <c r="C363" s="28"/>
    </row>
    <row r="364" spans="3:3" hidden="1" x14ac:dyDescent="0.4">
      <c r="C364" s="28"/>
    </row>
    <row r="365" spans="3:3" hidden="1" x14ac:dyDescent="0.4">
      <c r="C365" s="28"/>
    </row>
    <row r="366" spans="3:3" hidden="1" x14ac:dyDescent="0.4">
      <c r="C366" s="28"/>
    </row>
    <row r="367" spans="3:3" hidden="1" x14ac:dyDescent="0.4">
      <c r="C367" s="28"/>
    </row>
    <row r="368" spans="3:3" hidden="1" x14ac:dyDescent="0.4">
      <c r="C368" s="28"/>
    </row>
    <row r="369" spans="3:3" hidden="1" x14ac:dyDescent="0.4">
      <c r="C369" s="28"/>
    </row>
    <row r="370" spans="3:3" hidden="1" x14ac:dyDescent="0.4">
      <c r="C370" s="28"/>
    </row>
    <row r="371" spans="3:3" hidden="1" x14ac:dyDescent="0.4">
      <c r="C371" s="28"/>
    </row>
    <row r="372" spans="3:3" hidden="1" x14ac:dyDescent="0.4">
      <c r="C372" s="28"/>
    </row>
    <row r="373" spans="3:3" hidden="1" x14ac:dyDescent="0.4">
      <c r="C373" s="28"/>
    </row>
    <row r="374" spans="3:3" hidden="1" x14ac:dyDescent="0.4">
      <c r="C374" s="28"/>
    </row>
    <row r="375" spans="3:3" hidden="1" x14ac:dyDescent="0.4">
      <c r="C375" s="28"/>
    </row>
    <row r="376" spans="3:3" hidden="1" x14ac:dyDescent="0.4">
      <c r="C376" s="28"/>
    </row>
    <row r="377" spans="3:3" hidden="1" x14ac:dyDescent="0.4">
      <c r="C377" s="28"/>
    </row>
    <row r="378" spans="3:3" hidden="1" x14ac:dyDescent="0.4">
      <c r="C378" s="28"/>
    </row>
    <row r="379" spans="3:3" hidden="1" x14ac:dyDescent="0.4">
      <c r="C379" s="28"/>
    </row>
    <row r="380" spans="3:3" hidden="1" x14ac:dyDescent="0.4">
      <c r="C380" s="28"/>
    </row>
    <row r="381" spans="3:3" hidden="1" x14ac:dyDescent="0.4">
      <c r="C381" s="28"/>
    </row>
    <row r="382" spans="3:3" hidden="1" x14ac:dyDescent="0.4">
      <c r="C382" s="28"/>
    </row>
    <row r="383" spans="3:3" hidden="1" x14ac:dyDescent="0.4">
      <c r="C383" s="28"/>
    </row>
    <row r="384" spans="3:3" hidden="1" x14ac:dyDescent="0.4">
      <c r="C384" s="28"/>
    </row>
    <row r="385" spans="3:3" hidden="1" x14ac:dyDescent="0.4">
      <c r="C385" s="28"/>
    </row>
    <row r="386" spans="3:3" hidden="1" x14ac:dyDescent="0.4">
      <c r="C386" s="28"/>
    </row>
    <row r="387" spans="3:3" hidden="1" x14ac:dyDescent="0.4">
      <c r="C387" s="28"/>
    </row>
    <row r="388" spans="3:3" hidden="1" x14ac:dyDescent="0.4">
      <c r="C388" s="28"/>
    </row>
    <row r="389" spans="3:3" hidden="1" x14ac:dyDescent="0.4">
      <c r="C389" s="28"/>
    </row>
    <row r="390" spans="3:3" hidden="1" x14ac:dyDescent="0.4">
      <c r="C390" s="28"/>
    </row>
    <row r="391" spans="3:3" hidden="1" x14ac:dyDescent="0.4">
      <c r="C391" s="28"/>
    </row>
    <row r="392" spans="3:3" hidden="1" x14ac:dyDescent="0.4">
      <c r="C392" s="28"/>
    </row>
    <row r="393" spans="3:3" hidden="1" x14ac:dyDescent="0.4">
      <c r="C393" s="28"/>
    </row>
    <row r="394" spans="3:3" hidden="1" x14ac:dyDescent="0.4">
      <c r="C394" s="28"/>
    </row>
    <row r="395" spans="3:3" hidden="1" x14ac:dyDescent="0.4">
      <c r="C395" s="28"/>
    </row>
    <row r="396" spans="3:3" hidden="1" x14ac:dyDescent="0.4">
      <c r="C396" s="28"/>
    </row>
    <row r="397" spans="3:3" hidden="1" x14ac:dyDescent="0.4">
      <c r="C397" s="28"/>
    </row>
    <row r="398" spans="3:3" hidden="1" x14ac:dyDescent="0.4">
      <c r="C398" s="28"/>
    </row>
    <row r="399" spans="3:3" hidden="1" x14ac:dyDescent="0.4">
      <c r="C399" s="28"/>
    </row>
    <row r="400" spans="3:3" hidden="1" x14ac:dyDescent="0.4">
      <c r="C400" s="28"/>
    </row>
    <row r="401" spans="3:3" hidden="1" x14ac:dyDescent="0.4">
      <c r="C401" s="28"/>
    </row>
    <row r="402" spans="3:3" hidden="1" x14ac:dyDescent="0.4">
      <c r="C402" s="28"/>
    </row>
    <row r="403" spans="3:3" hidden="1" x14ac:dyDescent="0.4">
      <c r="C403" s="28"/>
    </row>
    <row r="404" spans="3:3" hidden="1" x14ac:dyDescent="0.4">
      <c r="C404" s="28"/>
    </row>
    <row r="405" spans="3:3" hidden="1" x14ac:dyDescent="0.4">
      <c r="C405" s="28"/>
    </row>
    <row r="406" spans="3:3" hidden="1" x14ac:dyDescent="0.4">
      <c r="C406" s="28"/>
    </row>
    <row r="407" spans="3:3" hidden="1" x14ac:dyDescent="0.4">
      <c r="C407" s="28"/>
    </row>
    <row r="408" spans="3:3" hidden="1" x14ac:dyDescent="0.4">
      <c r="C408" s="28"/>
    </row>
    <row r="409" spans="3:3" hidden="1" x14ac:dyDescent="0.4">
      <c r="C409" s="28"/>
    </row>
    <row r="410" spans="3:3" hidden="1" x14ac:dyDescent="0.4">
      <c r="C410" s="28"/>
    </row>
    <row r="411" spans="3:3" hidden="1" x14ac:dyDescent="0.4">
      <c r="C411" s="28"/>
    </row>
    <row r="412" spans="3:3" hidden="1" x14ac:dyDescent="0.4">
      <c r="C412" s="28"/>
    </row>
    <row r="413" spans="3:3" hidden="1" x14ac:dyDescent="0.4">
      <c r="C413" s="28"/>
    </row>
    <row r="414" spans="3:3" hidden="1" x14ac:dyDescent="0.4">
      <c r="C414" s="28"/>
    </row>
    <row r="415" spans="3:3" hidden="1" x14ac:dyDescent="0.4">
      <c r="C415" s="28"/>
    </row>
    <row r="416" spans="3:3" hidden="1" x14ac:dyDescent="0.4">
      <c r="C416" s="28"/>
    </row>
    <row r="417" spans="3:3" hidden="1" x14ac:dyDescent="0.4">
      <c r="C417" s="28"/>
    </row>
    <row r="418" spans="3:3" hidden="1" x14ac:dyDescent="0.4">
      <c r="C418" s="28"/>
    </row>
    <row r="419" spans="3:3" hidden="1" x14ac:dyDescent="0.4">
      <c r="C419" s="28"/>
    </row>
    <row r="420" spans="3:3" hidden="1" x14ac:dyDescent="0.4">
      <c r="C420" s="28"/>
    </row>
    <row r="421" spans="3:3" hidden="1" x14ac:dyDescent="0.4">
      <c r="C421" s="28"/>
    </row>
    <row r="422" spans="3:3" hidden="1" x14ac:dyDescent="0.4">
      <c r="C422" s="28"/>
    </row>
    <row r="423" spans="3:3" hidden="1" x14ac:dyDescent="0.4">
      <c r="C423" s="28"/>
    </row>
    <row r="424" spans="3:3" hidden="1" x14ac:dyDescent="0.4">
      <c r="C424" s="28"/>
    </row>
    <row r="425" spans="3:3" hidden="1" x14ac:dyDescent="0.4">
      <c r="C425" s="28"/>
    </row>
    <row r="426" spans="3:3" hidden="1" x14ac:dyDescent="0.4">
      <c r="C426" s="28"/>
    </row>
    <row r="427" spans="3:3" hidden="1" x14ac:dyDescent="0.4">
      <c r="C427" s="28"/>
    </row>
    <row r="428" spans="3:3" hidden="1" x14ac:dyDescent="0.4">
      <c r="C428" s="28"/>
    </row>
    <row r="429" spans="3:3" hidden="1" x14ac:dyDescent="0.4">
      <c r="C429" s="28"/>
    </row>
    <row r="430" spans="3:3" hidden="1" x14ac:dyDescent="0.4">
      <c r="C430" s="28"/>
    </row>
    <row r="431" spans="3:3" hidden="1" x14ac:dyDescent="0.4">
      <c r="C431" s="28"/>
    </row>
    <row r="432" spans="3:3" hidden="1" x14ac:dyDescent="0.4">
      <c r="C432" s="28"/>
    </row>
    <row r="433" spans="3:3" hidden="1" x14ac:dyDescent="0.4">
      <c r="C433" s="28"/>
    </row>
    <row r="434" spans="3:3" hidden="1" x14ac:dyDescent="0.4">
      <c r="C434" s="28"/>
    </row>
    <row r="435" spans="3:3" hidden="1" x14ac:dyDescent="0.4">
      <c r="C435" s="28"/>
    </row>
    <row r="436" spans="3:3" hidden="1" x14ac:dyDescent="0.4">
      <c r="C436" s="28"/>
    </row>
    <row r="437" spans="3:3" hidden="1" x14ac:dyDescent="0.4">
      <c r="C437" s="28"/>
    </row>
    <row r="438" spans="3:3" hidden="1" x14ac:dyDescent="0.4">
      <c r="C438" s="28"/>
    </row>
    <row r="439" spans="3:3" hidden="1" x14ac:dyDescent="0.4">
      <c r="C439" s="28"/>
    </row>
    <row r="440" spans="3:3" hidden="1" x14ac:dyDescent="0.4">
      <c r="C440" s="28"/>
    </row>
    <row r="441" spans="3:3" hidden="1" x14ac:dyDescent="0.4">
      <c r="C441" s="28"/>
    </row>
    <row r="442" spans="3:3" hidden="1" x14ac:dyDescent="0.4">
      <c r="C442" s="28"/>
    </row>
    <row r="443" spans="3:3" hidden="1" x14ac:dyDescent="0.4">
      <c r="C443" s="28"/>
    </row>
    <row r="444" spans="3:3" hidden="1" x14ac:dyDescent="0.4">
      <c r="C444" s="28"/>
    </row>
    <row r="445" spans="3:3" hidden="1" x14ac:dyDescent="0.4">
      <c r="C445" s="28"/>
    </row>
    <row r="446" spans="3:3" hidden="1" x14ac:dyDescent="0.4">
      <c r="C446" s="28"/>
    </row>
    <row r="447" spans="3:3" hidden="1" x14ac:dyDescent="0.4">
      <c r="C447" s="28"/>
    </row>
    <row r="448" spans="3:3" hidden="1" x14ac:dyDescent="0.4">
      <c r="C448" s="28"/>
    </row>
    <row r="449" spans="3:3" hidden="1" x14ac:dyDescent="0.4">
      <c r="C449" s="28"/>
    </row>
    <row r="450" spans="3:3" hidden="1" x14ac:dyDescent="0.4">
      <c r="C450" s="28"/>
    </row>
    <row r="451" spans="3:3" hidden="1" x14ac:dyDescent="0.4">
      <c r="C451" s="28"/>
    </row>
    <row r="452" spans="3:3" hidden="1" x14ac:dyDescent="0.4">
      <c r="C452" s="28"/>
    </row>
    <row r="453" spans="3:3" hidden="1" x14ac:dyDescent="0.4">
      <c r="C453" s="28"/>
    </row>
    <row r="454" spans="3:3" hidden="1" x14ac:dyDescent="0.4">
      <c r="C454" s="28"/>
    </row>
    <row r="455" spans="3:3" hidden="1" x14ac:dyDescent="0.4">
      <c r="C455" s="28"/>
    </row>
    <row r="456" spans="3:3" hidden="1" x14ac:dyDescent="0.4">
      <c r="C456" s="28"/>
    </row>
    <row r="457" spans="3:3" hidden="1" x14ac:dyDescent="0.4">
      <c r="C457" s="28"/>
    </row>
    <row r="458" spans="3:3" hidden="1" x14ac:dyDescent="0.4">
      <c r="C458" s="28"/>
    </row>
    <row r="459" spans="3:3" hidden="1" x14ac:dyDescent="0.4">
      <c r="C459" s="28"/>
    </row>
    <row r="460" spans="3:3" hidden="1" x14ac:dyDescent="0.4">
      <c r="C460" s="28"/>
    </row>
    <row r="461" spans="3:3" hidden="1" x14ac:dyDescent="0.4">
      <c r="C461" s="28"/>
    </row>
    <row r="462" spans="3:3" hidden="1" x14ac:dyDescent="0.4">
      <c r="C462" s="28"/>
    </row>
    <row r="463" spans="3:3" hidden="1" x14ac:dyDescent="0.4">
      <c r="C463" s="28"/>
    </row>
    <row r="464" spans="3:3" hidden="1" x14ac:dyDescent="0.4">
      <c r="C464" s="28"/>
    </row>
    <row r="465" spans="3:3" hidden="1" x14ac:dyDescent="0.4">
      <c r="C465" s="28"/>
    </row>
    <row r="466" spans="3:3" hidden="1" x14ac:dyDescent="0.4">
      <c r="C466" s="28"/>
    </row>
    <row r="467" spans="3:3" hidden="1" x14ac:dyDescent="0.4">
      <c r="C467" s="28"/>
    </row>
    <row r="468" spans="3:3" hidden="1" x14ac:dyDescent="0.4">
      <c r="C468" s="28"/>
    </row>
    <row r="469" spans="3:3" hidden="1" x14ac:dyDescent="0.4">
      <c r="C469" s="28"/>
    </row>
    <row r="470" spans="3:3" hidden="1" x14ac:dyDescent="0.4">
      <c r="C470" s="28"/>
    </row>
    <row r="471" spans="3:3" hidden="1" x14ac:dyDescent="0.4">
      <c r="C471" s="28"/>
    </row>
    <row r="472" spans="3:3" hidden="1" x14ac:dyDescent="0.4">
      <c r="C472" s="28"/>
    </row>
    <row r="473" spans="3:3" hidden="1" x14ac:dyDescent="0.4">
      <c r="C473" s="28"/>
    </row>
    <row r="474" spans="3:3" hidden="1" x14ac:dyDescent="0.4">
      <c r="C474" s="28"/>
    </row>
    <row r="475" spans="3:3" hidden="1" x14ac:dyDescent="0.4">
      <c r="C475" s="28"/>
    </row>
    <row r="476" spans="3:3" hidden="1" x14ac:dyDescent="0.4">
      <c r="C476" s="28"/>
    </row>
    <row r="477" spans="3:3" hidden="1" x14ac:dyDescent="0.4">
      <c r="C477" s="28"/>
    </row>
    <row r="478" spans="3:3" hidden="1" x14ac:dyDescent="0.4">
      <c r="C478" s="28"/>
    </row>
    <row r="479" spans="3:3" hidden="1" x14ac:dyDescent="0.4">
      <c r="C479" s="28"/>
    </row>
    <row r="480" spans="3:3" hidden="1" x14ac:dyDescent="0.4">
      <c r="C480" s="28"/>
    </row>
    <row r="481" spans="3:3" hidden="1" x14ac:dyDescent="0.4">
      <c r="C481" s="28"/>
    </row>
    <row r="482" spans="3:3" hidden="1" x14ac:dyDescent="0.4">
      <c r="C482" s="28"/>
    </row>
    <row r="483" spans="3:3" hidden="1" x14ac:dyDescent="0.4">
      <c r="C483" s="28"/>
    </row>
    <row r="484" spans="3:3" hidden="1" x14ac:dyDescent="0.4">
      <c r="C484" s="28"/>
    </row>
    <row r="485" spans="3:3" hidden="1" x14ac:dyDescent="0.4">
      <c r="C485" s="28"/>
    </row>
    <row r="486" spans="3:3" hidden="1" x14ac:dyDescent="0.4">
      <c r="C486" s="28"/>
    </row>
    <row r="487" spans="3:3" hidden="1" x14ac:dyDescent="0.4">
      <c r="C487" s="28"/>
    </row>
    <row r="488" spans="3:3" hidden="1" x14ac:dyDescent="0.4">
      <c r="C488" s="28"/>
    </row>
    <row r="489" spans="3:3" hidden="1" x14ac:dyDescent="0.4">
      <c r="C489" s="28"/>
    </row>
    <row r="490" spans="3:3" hidden="1" x14ac:dyDescent="0.4">
      <c r="C490" s="28"/>
    </row>
    <row r="491" spans="3:3" hidden="1" x14ac:dyDescent="0.4">
      <c r="C491" s="28"/>
    </row>
    <row r="492" spans="3:3" hidden="1" x14ac:dyDescent="0.4">
      <c r="C492" s="28"/>
    </row>
    <row r="493" spans="3:3" hidden="1" x14ac:dyDescent="0.4">
      <c r="C493" s="28"/>
    </row>
    <row r="494" spans="3:3" hidden="1" x14ac:dyDescent="0.4">
      <c r="C494" s="28"/>
    </row>
    <row r="495" spans="3:3" hidden="1" x14ac:dyDescent="0.4">
      <c r="C495" s="28"/>
    </row>
    <row r="496" spans="3:3" hidden="1" x14ac:dyDescent="0.4">
      <c r="C496" s="28"/>
    </row>
    <row r="497" spans="3:3" hidden="1" x14ac:dyDescent="0.4">
      <c r="C497" s="28"/>
    </row>
    <row r="498" spans="3:3" hidden="1" x14ac:dyDescent="0.4">
      <c r="C498" s="28"/>
    </row>
    <row r="499" spans="3:3" hidden="1" x14ac:dyDescent="0.4">
      <c r="C499" s="28"/>
    </row>
    <row r="500" spans="3:3" hidden="1" x14ac:dyDescent="0.4">
      <c r="C500" s="28"/>
    </row>
    <row r="501" spans="3:3" hidden="1" x14ac:dyDescent="0.4">
      <c r="C501" s="28"/>
    </row>
    <row r="502" spans="3:3" hidden="1" x14ac:dyDescent="0.4">
      <c r="C502" s="28"/>
    </row>
    <row r="503" spans="3:3" hidden="1" x14ac:dyDescent="0.4">
      <c r="C503" s="28"/>
    </row>
    <row r="504" spans="3:3" hidden="1" x14ac:dyDescent="0.4">
      <c r="C504" s="28"/>
    </row>
    <row r="505" spans="3:3" hidden="1" x14ac:dyDescent="0.4">
      <c r="C505" s="28"/>
    </row>
    <row r="506" spans="3:3" hidden="1" x14ac:dyDescent="0.4">
      <c r="C506" s="28"/>
    </row>
    <row r="507" spans="3:3" hidden="1" x14ac:dyDescent="0.4">
      <c r="C507" s="28"/>
    </row>
    <row r="508" spans="3:3" hidden="1" x14ac:dyDescent="0.4">
      <c r="C508" s="28"/>
    </row>
    <row r="509" spans="3:3" hidden="1" x14ac:dyDescent="0.4">
      <c r="C509" s="28"/>
    </row>
    <row r="510" spans="3:3" hidden="1" x14ac:dyDescent="0.4">
      <c r="C510" s="28"/>
    </row>
    <row r="511" spans="3:3" hidden="1" x14ac:dyDescent="0.4">
      <c r="C511" s="28"/>
    </row>
    <row r="512" spans="3:3" hidden="1" x14ac:dyDescent="0.4">
      <c r="C512" s="28"/>
    </row>
    <row r="513" spans="3:3" hidden="1" x14ac:dyDescent="0.4">
      <c r="C513" s="28"/>
    </row>
    <row r="514" spans="3:3" hidden="1" x14ac:dyDescent="0.4">
      <c r="C514" s="28"/>
    </row>
    <row r="515" spans="3:3" hidden="1" x14ac:dyDescent="0.4">
      <c r="C515" s="28"/>
    </row>
    <row r="516" spans="3:3" hidden="1" x14ac:dyDescent="0.4">
      <c r="C516" s="28"/>
    </row>
    <row r="517" spans="3:3" hidden="1" x14ac:dyDescent="0.4">
      <c r="C517" s="28"/>
    </row>
    <row r="518" spans="3:3" hidden="1" x14ac:dyDescent="0.4">
      <c r="C518" s="28"/>
    </row>
    <row r="519" spans="3:3" hidden="1" x14ac:dyDescent="0.4">
      <c r="C519" s="28"/>
    </row>
    <row r="520" spans="3:3" hidden="1" x14ac:dyDescent="0.4">
      <c r="C520" s="28"/>
    </row>
    <row r="521" spans="3:3" hidden="1" x14ac:dyDescent="0.4">
      <c r="C521" s="28"/>
    </row>
    <row r="522" spans="3:3" hidden="1" x14ac:dyDescent="0.4">
      <c r="C522" s="28"/>
    </row>
    <row r="523" spans="3:3" hidden="1" x14ac:dyDescent="0.4">
      <c r="C523" s="28"/>
    </row>
    <row r="524" spans="3:3" hidden="1" x14ac:dyDescent="0.4">
      <c r="C524" s="28"/>
    </row>
    <row r="525" spans="3:3" hidden="1" x14ac:dyDescent="0.4">
      <c r="C525" s="28"/>
    </row>
    <row r="526" spans="3:3" hidden="1" x14ac:dyDescent="0.4">
      <c r="C526" s="28"/>
    </row>
    <row r="527" spans="3:3" hidden="1" x14ac:dyDescent="0.4">
      <c r="C527" s="28"/>
    </row>
    <row r="528" spans="3:3" hidden="1" x14ac:dyDescent="0.4">
      <c r="C528" s="28"/>
    </row>
    <row r="529" spans="3:3" hidden="1" x14ac:dyDescent="0.4">
      <c r="C529" s="28"/>
    </row>
    <row r="530" spans="3:3" hidden="1" x14ac:dyDescent="0.4">
      <c r="C530" s="28"/>
    </row>
    <row r="531" spans="3:3" hidden="1" x14ac:dyDescent="0.4">
      <c r="C531" s="28"/>
    </row>
    <row r="532" spans="3:3" hidden="1" x14ac:dyDescent="0.4">
      <c r="C532" s="28"/>
    </row>
    <row r="533" spans="3:3" hidden="1" x14ac:dyDescent="0.4">
      <c r="C533" s="28"/>
    </row>
    <row r="534" spans="3:3" hidden="1" x14ac:dyDescent="0.4">
      <c r="C534" s="28"/>
    </row>
    <row r="535" spans="3:3" hidden="1" x14ac:dyDescent="0.4">
      <c r="C535" s="28"/>
    </row>
    <row r="536" spans="3:3" hidden="1" x14ac:dyDescent="0.4">
      <c r="C536" s="28"/>
    </row>
    <row r="537" spans="3:3" hidden="1" x14ac:dyDescent="0.4">
      <c r="C537" s="28"/>
    </row>
    <row r="538" spans="3:3" hidden="1" x14ac:dyDescent="0.4">
      <c r="C538" s="28"/>
    </row>
    <row r="539" spans="3:3" hidden="1" x14ac:dyDescent="0.4">
      <c r="C539" s="28"/>
    </row>
    <row r="540" spans="3:3" hidden="1" x14ac:dyDescent="0.4">
      <c r="C540" s="28"/>
    </row>
    <row r="541" spans="3:3" hidden="1" x14ac:dyDescent="0.4">
      <c r="C541" s="28"/>
    </row>
    <row r="542" spans="3:3" hidden="1" x14ac:dyDescent="0.4">
      <c r="C542" s="28"/>
    </row>
    <row r="543" spans="3:3" hidden="1" x14ac:dyDescent="0.4">
      <c r="C543" s="28"/>
    </row>
    <row r="544" spans="3:3" hidden="1" x14ac:dyDescent="0.4">
      <c r="C544" s="28"/>
    </row>
    <row r="545" spans="3:3" hidden="1" x14ac:dyDescent="0.4">
      <c r="C545" s="28"/>
    </row>
    <row r="546" spans="3:3" hidden="1" x14ac:dyDescent="0.4">
      <c r="C546" s="28"/>
    </row>
    <row r="547" spans="3:3" hidden="1" x14ac:dyDescent="0.4">
      <c r="C547" s="28"/>
    </row>
    <row r="548" spans="3:3" hidden="1" x14ac:dyDescent="0.4">
      <c r="C548" s="28"/>
    </row>
    <row r="549" spans="3:3" hidden="1" x14ac:dyDescent="0.4">
      <c r="C549" s="28"/>
    </row>
    <row r="550" spans="3:3" hidden="1" x14ac:dyDescent="0.4">
      <c r="C550" s="28"/>
    </row>
    <row r="551" spans="3:3" hidden="1" x14ac:dyDescent="0.4">
      <c r="C551" s="28"/>
    </row>
    <row r="552" spans="3:3" hidden="1" x14ac:dyDescent="0.4">
      <c r="C552" s="28"/>
    </row>
    <row r="553" spans="3:3" hidden="1" x14ac:dyDescent="0.4">
      <c r="C553" s="28"/>
    </row>
    <row r="554" spans="3:3" hidden="1" x14ac:dyDescent="0.4">
      <c r="C554" s="28"/>
    </row>
    <row r="555" spans="3:3" hidden="1" x14ac:dyDescent="0.4">
      <c r="C555" s="28"/>
    </row>
    <row r="556" spans="3:3" hidden="1" x14ac:dyDescent="0.4">
      <c r="C556" s="28"/>
    </row>
    <row r="557" spans="3:3" hidden="1" x14ac:dyDescent="0.4">
      <c r="C557" s="28"/>
    </row>
    <row r="558" spans="3:3" hidden="1" x14ac:dyDescent="0.4">
      <c r="C558" s="28"/>
    </row>
    <row r="559" spans="3:3" hidden="1" x14ac:dyDescent="0.4">
      <c r="C559" s="28"/>
    </row>
    <row r="560" spans="3:3" hidden="1" x14ac:dyDescent="0.4">
      <c r="C560" s="28"/>
    </row>
    <row r="561" spans="3:3" hidden="1" x14ac:dyDescent="0.4">
      <c r="C561" s="28"/>
    </row>
    <row r="562" spans="3:3" hidden="1" x14ac:dyDescent="0.4">
      <c r="C562" s="28"/>
    </row>
    <row r="563" spans="3:3" hidden="1" x14ac:dyDescent="0.4">
      <c r="C563" s="28"/>
    </row>
    <row r="564" spans="3:3" hidden="1" x14ac:dyDescent="0.4">
      <c r="C564" s="28"/>
    </row>
    <row r="565" spans="3:3" hidden="1" x14ac:dyDescent="0.4">
      <c r="C565" s="28"/>
    </row>
    <row r="566" spans="3:3" hidden="1" x14ac:dyDescent="0.4">
      <c r="C566" s="28"/>
    </row>
    <row r="567" spans="3:3" hidden="1" x14ac:dyDescent="0.4">
      <c r="C567" s="28"/>
    </row>
    <row r="568" spans="3:3" hidden="1" x14ac:dyDescent="0.4">
      <c r="C568" s="28"/>
    </row>
    <row r="569" spans="3:3" hidden="1" x14ac:dyDescent="0.4">
      <c r="C569" s="28"/>
    </row>
    <row r="570" spans="3:3" hidden="1" x14ac:dyDescent="0.4">
      <c r="C570" s="28"/>
    </row>
    <row r="571" spans="3:3" hidden="1" x14ac:dyDescent="0.4">
      <c r="C571" s="28"/>
    </row>
    <row r="572" spans="3:3" hidden="1" x14ac:dyDescent="0.4">
      <c r="C572" s="28"/>
    </row>
    <row r="573" spans="3:3" hidden="1" x14ac:dyDescent="0.4">
      <c r="C573" s="28"/>
    </row>
    <row r="574" spans="3:3" hidden="1" x14ac:dyDescent="0.4">
      <c r="C574" s="28"/>
    </row>
    <row r="575" spans="3:3" hidden="1" x14ac:dyDescent="0.4">
      <c r="C575" s="28"/>
    </row>
    <row r="576" spans="3:3" hidden="1" x14ac:dyDescent="0.4">
      <c r="C576" s="28"/>
    </row>
    <row r="577" spans="3:3" hidden="1" x14ac:dyDescent="0.4">
      <c r="C577" s="28"/>
    </row>
    <row r="578" spans="3:3" hidden="1" x14ac:dyDescent="0.4">
      <c r="C578" s="28"/>
    </row>
    <row r="579" spans="3:3" hidden="1" x14ac:dyDescent="0.4">
      <c r="C579" s="28"/>
    </row>
    <row r="580" spans="3:3" hidden="1" x14ac:dyDescent="0.4">
      <c r="C580" s="28"/>
    </row>
    <row r="581" spans="3:3" hidden="1" x14ac:dyDescent="0.4">
      <c r="C581" s="28"/>
    </row>
    <row r="582" spans="3:3" hidden="1" x14ac:dyDescent="0.4">
      <c r="C582" s="28"/>
    </row>
    <row r="583" spans="3:3" hidden="1" x14ac:dyDescent="0.4">
      <c r="C583" s="28"/>
    </row>
    <row r="584" spans="3:3" hidden="1" x14ac:dyDescent="0.4">
      <c r="C584" s="28"/>
    </row>
    <row r="585" spans="3:3" hidden="1" x14ac:dyDescent="0.4">
      <c r="C585" s="28"/>
    </row>
    <row r="586" spans="3:3" hidden="1" x14ac:dyDescent="0.4">
      <c r="C586" s="28"/>
    </row>
    <row r="587" spans="3:3" hidden="1" x14ac:dyDescent="0.4">
      <c r="C587" s="28"/>
    </row>
    <row r="588" spans="3:3" hidden="1" x14ac:dyDescent="0.4">
      <c r="C588" s="28"/>
    </row>
    <row r="589" spans="3:3" hidden="1" x14ac:dyDescent="0.4">
      <c r="C589" s="28"/>
    </row>
    <row r="590" spans="3:3" hidden="1" x14ac:dyDescent="0.4">
      <c r="C590" s="28"/>
    </row>
    <row r="591" spans="3:3" hidden="1" x14ac:dyDescent="0.4">
      <c r="C591" s="28"/>
    </row>
    <row r="592" spans="3:3" hidden="1" x14ac:dyDescent="0.4">
      <c r="C592" s="28"/>
    </row>
    <row r="593" spans="3:3" hidden="1" x14ac:dyDescent="0.4">
      <c r="C593" s="28"/>
    </row>
    <row r="594" spans="3:3" hidden="1" x14ac:dyDescent="0.4">
      <c r="C594" s="28"/>
    </row>
    <row r="595" spans="3:3" hidden="1" x14ac:dyDescent="0.4">
      <c r="C595" s="28"/>
    </row>
    <row r="596" spans="3:3" hidden="1" x14ac:dyDescent="0.4">
      <c r="C596" s="28"/>
    </row>
    <row r="597" spans="3:3" hidden="1" x14ac:dyDescent="0.4">
      <c r="C597" s="28"/>
    </row>
    <row r="598" spans="3:3" hidden="1" x14ac:dyDescent="0.4">
      <c r="C598" s="28"/>
    </row>
    <row r="599" spans="3:3" hidden="1" x14ac:dyDescent="0.4">
      <c r="C599" s="28"/>
    </row>
    <row r="600" spans="3:3" hidden="1" x14ac:dyDescent="0.4">
      <c r="C600" s="28"/>
    </row>
    <row r="601" spans="3:3" hidden="1" x14ac:dyDescent="0.4">
      <c r="C601" s="28"/>
    </row>
    <row r="602" spans="3:3" hidden="1" x14ac:dyDescent="0.4">
      <c r="C602" s="28"/>
    </row>
    <row r="603" spans="3:3" hidden="1" x14ac:dyDescent="0.4">
      <c r="C603" s="28"/>
    </row>
    <row r="604" spans="3:3" hidden="1" x14ac:dyDescent="0.4">
      <c r="C604" s="28"/>
    </row>
    <row r="605" spans="3:3" hidden="1" x14ac:dyDescent="0.4">
      <c r="C605" s="28"/>
    </row>
    <row r="606" spans="3:3" hidden="1" x14ac:dyDescent="0.4">
      <c r="C606" s="28"/>
    </row>
    <row r="607" spans="3:3" hidden="1" x14ac:dyDescent="0.4">
      <c r="C607" s="28"/>
    </row>
    <row r="608" spans="3:3" hidden="1" x14ac:dyDescent="0.4">
      <c r="C608" s="28"/>
    </row>
    <row r="609" spans="3:3" hidden="1" x14ac:dyDescent="0.4">
      <c r="C609" s="28"/>
    </row>
    <row r="610" spans="3:3" hidden="1" x14ac:dyDescent="0.4">
      <c r="C610" s="28"/>
    </row>
    <row r="611" spans="3:3" hidden="1" x14ac:dyDescent="0.4">
      <c r="C611" s="28"/>
    </row>
    <row r="612" spans="3:3" hidden="1" x14ac:dyDescent="0.4">
      <c r="C612" s="28"/>
    </row>
    <row r="613" spans="3:3" hidden="1" x14ac:dyDescent="0.4">
      <c r="C613" s="28"/>
    </row>
    <row r="614" spans="3:3" hidden="1" x14ac:dyDescent="0.4">
      <c r="C614" s="28"/>
    </row>
    <row r="615" spans="3:3" hidden="1" x14ac:dyDescent="0.4">
      <c r="C615" s="28"/>
    </row>
    <row r="616" spans="3:3" hidden="1" x14ac:dyDescent="0.4">
      <c r="C616" s="28"/>
    </row>
    <row r="617" spans="3:3" hidden="1" x14ac:dyDescent="0.4">
      <c r="C617" s="28"/>
    </row>
    <row r="618" spans="3:3" hidden="1" x14ac:dyDescent="0.4">
      <c r="C618" s="28"/>
    </row>
    <row r="619" spans="3:3" hidden="1" x14ac:dyDescent="0.4">
      <c r="C619" s="28"/>
    </row>
    <row r="620" spans="3:3" hidden="1" x14ac:dyDescent="0.4">
      <c r="C620" s="28"/>
    </row>
    <row r="621" spans="3:3" hidden="1" x14ac:dyDescent="0.4">
      <c r="C621" s="28"/>
    </row>
    <row r="622" spans="3:3" hidden="1" x14ac:dyDescent="0.4">
      <c r="C622" s="28"/>
    </row>
    <row r="623" spans="3:3" hidden="1" x14ac:dyDescent="0.4">
      <c r="C623" s="28"/>
    </row>
    <row r="624" spans="3:3" hidden="1" x14ac:dyDescent="0.4">
      <c r="C624" s="28"/>
    </row>
    <row r="625" spans="3:3" hidden="1" x14ac:dyDescent="0.4">
      <c r="C625" s="28"/>
    </row>
    <row r="626" spans="3:3" hidden="1" x14ac:dyDescent="0.4">
      <c r="C626" s="28"/>
    </row>
    <row r="627" spans="3:3" hidden="1" x14ac:dyDescent="0.4">
      <c r="C627" s="28"/>
    </row>
    <row r="628" spans="3:3" hidden="1" x14ac:dyDescent="0.4">
      <c r="C628" s="28"/>
    </row>
    <row r="629" spans="3:3" hidden="1" x14ac:dyDescent="0.4">
      <c r="C629" s="28"/>
    </row>
    <row r="630" spans="3:3" hidden="1" x14ac:dyDescent="0.4">
      <c r="C630" s="28"/>
    </row>
    <row r="631" spans="3:3" hidden="1" x14ac:dyDescent="0.4">
      <c r="C631" s="28"/>
    </row>
    <row r="632" spans="3:3" hidden="1" x14ac:dyDescent="0.4">
      <c r="C632" s="28"/>
    </row>
    <row r="633" spans="3:3" hidden="1" x14ac:dyDescent="0.4">
      <c r="C633" s="28"/>
    </row>
    <row r="634" spans="3:3" hidden="1" x14ac:dyDescent="0.4">
      <c r="C634" s="28"/>
    </row>
    <row r="635" spans="3:3" hidden="1" x14ac:dyDescent="0.4">
      <c r="C635" s="28"/>
    </row>
    <row r="636" spans="3:3" hidden="1" x14ac:dyDescent="0.4">
      <c r="C636" s="28"/>
    </row>
    <row r="637" spans="3:3" hidden="1" x14ac:dyDescent="0.4">
      <c r="C637" s="28"/>
    </row>
    <row r="638" spans="3:3" hidden="1" x14ac:dyDescent="0.4">
      <c r="C638" s="28"/>
    </row>
    <row r="639" spans="3:3" hidden="1" x14ac:dyDescent="0.4">
      <c r="C639" s="28"/>
    </row>
    <row r="640" spans="3:3" hidden="1" x14ac:dyDescent="0.4">
      <c r="C640" s="28"/>
    </row>
    <row r="641" spans="3:3" hidden="1" x14ac:dyDescent="0.4">
      <c r="C641" s="28"/>
    </row>
    <row r="642" spans="3:3" hidden="1" x14ac:dyDescent="0.4">
      <c r="C642" s="28"/>
    </row>
    <row r="643" spans="3:3" hidden="1" x14ac:dyDescent="0.4">
      <c r="C643" s="28"/>
    </row>
    <row r="644" spans="3:3" hidden="1" x14ac:dyDescent="0.4">
      <c r="C644" s="28"/>
    </row>
    <row r="645" spans="3:3" hidden="1" x14ac:dyDescent="0.4">
      <c r="C645" s="28"/>
    </row>
    <row r="646" spans="3:3" hidden="1" x14ac:dyDescent="0.4">
      <c r="C646" s="28"/>
    </row>
    <row r="647" spans="3:3" hidden="1" x14ac:dyDescent="0.4">
      <c r="C647" s="28"/>
    </row>
    <row r="648" spans="3:3" hidden="1" x14ac:dyDescent="0.4">
      <c r="C648" s="28"/>
    </row>
    <row r="649" spans="3:3" hidden="1" x14ac:dyDescent="0.4">
      <c r="C649" s="28"/>
    </row>
    <row r="650" spans="3:3" hidden="1" x14ac:dyDescent="0.4">
      <c r="C650" s="28"/>
    </row>
    <row r="651" spans="3:3" hidden="1" x14ac:dyDescent="0.4">
      <c r="C651" s="28"/>
    </row>
    <row r="652" spans="3:3" hidden="1" x14ac:dyDescent="0.4">
      <c r="C652" s="28"/>
    </row>
    <row r="653" spans="3:3" hidden="1" x14ac:dyDescent="0.4">
      <c r="C653" s="28"/>
    </row>
    <row r="654" spans="3:3" hidden="1" x14ac:dyDescent="0.4">
      <c r="C654" s="28"/>
    </row>
    <row r="655" spans="3:3" hidden="1" x14ac:dyDescent="0.4">
      <c r="C655" s="28"/>
    </row>
    <row r="656" spans="3:3" hidden="1" x14ac:dyDescent="0.4">
      <c r="C656" s="28"/>
    </row>
    <row r="657" spans="3:3" hidden="1" x14ac:dyDescent="0.4">
      <c r="C657" s="28"/>
    </row>
    <row r="658" spans="3:3" hidden="1" x14ac:dyDescent="0.4">
      <c r="C658" s="28"/>
    </row>
    <row r="659" spans="3:3" hidden="1" x14ac:dyDescent="0.4">
      <c r="C659" s="28"/>
    </row>
    <row r="660" spans="3:3" hidden="1" x14ac:dyDescent="0.4">
      <c r="C660" s="28"/>
    </row>
    <row r="661" spans="3:3" hidden="1" x14ac:dyDescent="0.4">
      <c r="C661" s="28"/>
    </row>
    <row r="662" spans="3:3" hidden="1" x14ac:dyDescent="0.4">
      <c r="C662" s="28"/>
    </row>
    <row r="663" spans="3:3" hidden="1" x14ac:dyDescent="0.4">
      <c r="C663" s="28"/>
    </row>
    <row r="664" spans="3:3" hidden="1" x14ac:dyDescent="0.4">
      <c r="C664" s="28"/>
    </row>
    <row r="665" spans="3:3" hidden="1" x14ac:dyDescent="0.4">
      <c r="C665" s="28"/>
    </row>
    <row r="666" spans="3:3" hidden="1" x14ac:dyDescent="0.4">
      <c r="C666" s="28"/>
    </row>
    <row r="667" spans="3:3" hidden="1" x14ac:dyDescent="0.4">
      <c r="C667" s="28"/>
    </row>
    <row r="668" spans="3:3" hidden="1" x14ac:dyDescent="0.4">
      <c r="C668" s="28"/>
    </row>
    <row r="669" spans="3:3" hidden="1" x14ac:dyDescent="0.4">
      <c r="C669" s="28"/>
    </row>
    <row r="670" spans="3:3" hidden="1" x14ac:dyDescent="0.4">
      <c r="C670" s="28"/>
    </row>
    <row r="671" spans="3:3" hidden="1" x14ac:dyDescent="0.4">
      <c r="C671" s="28"/>
    </row>
    <row r="672" spans="3:3" hidden="1" x14ac:dyDescent="0.4">
      <c r="C672" s="28"/>
    </row>
    <row r="673" spans="3:3" hidden="1" x14ac:dyDescent="0.4">
      <c r="C673" s="28"/>
    </row>
    <row r="674" spans="3:3" hidden="1" x14ac:dyDescent="0.4">
      <c r="C674" s="28"/>
    </row>
    <row r="675" spans="3:3" hidden="1" x14ac:dyDescent="0.4">
      <c r="C675" s="28"/>
    </row>
    <row r="676" spans="3:3" hidden="1" x14ac:dyDescent="0.4">
      <c r="C676" s="28"/>
    </row>
    <row r="677" spans="3:3" hidden="1" x14ac:dyDescent="0.4">
      <c r="C677" s="28"/>
    </row>
    <row r="678" spans="3:3" hidden="1" x14ac:dyDescent="0.4">
      <c r="C678" s="28"/>
    </row>
    <row r="679" spans="3:3" hidden="1" x14ac:dyDescent="0.4">
      <c r="C679" s="28"/>
    </row>
    <row r="680" spans="3:3" hidden="1" x14ac:dyDescent="0.4">
      <c r="C680" s="28"/>
    </row>
    <row r="681" spans="3:3" hidden="1" x14ac:dyDescent="0.4">
      <c r="C681" s="28"/>
    </row>
    <row r="682" spans="3:3" hidden="1" x14ac:dyDescent="0.4">
      <c r="C682" s="28"/>
    </row>
    <row r="683" spans="3:3" hidden="1" x14ac:dyDescent="0.4">
      <c r="C683" s="28"/>
    </row>
    <row r="684" spans="3:3" hidden="1" x14ac:dyDescent="0.4">
      <c r="C684" s="28"/>
    </row>
    <row r="685" spans="3:3" hidden="1" x14ac:dyDescent="0.4">
      <c r="C685" s="28"/>
    </row>
    <row r="686" spans="3:3" hidden="1" x14ac:dyDescent="0.4">
      <c r="C686" s="28"/>
    </row>
    <row r="687" spans="3:3" hidden="1" x14ac:dyDescent="0.4">
      <c r="C687" s="28"/>
    </row>
    <row r="688" spans="3:3" hidden="1" x14ac:dyDescent="0.4">
      <c r="C688" s="28"/>
    </row>
    <row r="689" spans="3:3" hidden="1" x14ac:dyDescent="0.4">
      <c r="C689" s="28"/>
    </row>
    <row r="690" spans="3:3" hidden="1" x14ac:dyDescent="0.4">
      <c r="C690" s="28"/>
    </row>
    <row r="691" spans="3:3" hidden="1" x14ac:dyDescent="0.4">
      <c r="C691" s="28"/>
    </row>
    <row r="692" spans="3:3" hidden="1" x14ac:dyDescent="0.4">
      <c r="C692" s="28"/>
    </row>
    <row r="693" spans="3:3" hidden="1" x14ac:dyDescent="0.4">
      <c r="C693" s="28"/>
    </row>
    <row r="694" spans="3:3" hidden="1" x14ac:dyDescent="0.4">
      <c r="C694" s="28"/>
    </row>
    <row r="695" spans="3:3" hidden="1" x14ac:dyDescent="0.4">
      <c r="C695" s="28"/>
    </row>
    <row r="696" spans="3:3" hidden="1" x14ac:dyDescent="0.4">
      <c r="C696" s="28"/>
    </row>
    <row r="697" spans="3:3" hidden="1" x14ac:dyDescent="0.4">
      <c r="C697" s="28"/>
    </row>
    <row r="698" spans="3:3" hidden="1" x14ac:dyDescent="0.4">
      <c r="C698" s="28"/>
    </row>
    <row r="699" spans="3:3" hidden="1" x14ac:dyDescent="0.4">
      <c r="C699" s="28"/>
    </row>
    <row r="700" spans="3:3" hidden="1" x14ac:dyDescent="0.4">
      <c r="C700" s="28"/>
    </row>
    <row r="701" spans="3:3" hidden="1" x14ac:dyDescent="0.4">
      <c r="C701" s="28"/>
    </row>
    <row r="702" spans="3:3" hidden="1" x14ac:dyDescent="0.4">
      <c r="C702" s="28"/>
    </row>
    <row r="703" spans="3:3" hidden="1" x14ac:dyDescent="0.4">
      <c r="C703" s="28"/>
    </row>
    <row r="704" spans="3:3" hidden="1" x14ac:dyDescent="0.4">
      <c r="C704" s="28"/>
    </row>
    <row r="705" spans="3:3" hidden="1" x14ac:dyDescent="0.4">
      <c r="C705" s="28"/>
    </row>
    <row r="706" spans="3:3" hidden="1" x14ac:dyDescent="0.4">
      <c r="C706" s="28"/>
    </row>
    <row r="707" spans="3:3" hidden="1" x14ac:dyDescent="0.4">
      <c r="C707" s="28"/>
    </row>
    <row r="708" spans="3:3" hidden="1" x14ac:dyDescent="0.4">
      <c r="C708" s="28"/>
    </row>
    <row r="709" spans="3:3" hidden="1" x14ac:dyDescent="0.4">
      <c r="C709" s="28"/>
    </row>
    <row r="710" spans="3:3" hidden="1" x14ac:dyDescent="0.4">
      <c r="C710" s="28"/>
    </row>
    <row r="711" spans="3:3" hidden="1" x14ac:dyDescent="0.4">
      <c r="C711" s="28"/>
    </row>
    <row r="712" spans="3:3" hidden="1" x14ac:dyDescent="0.4">
      <c r="C712" s="28"/>
    </row>
    <row r="713" spans="3:3" hidden="1" x14ac:dyDescent="0.4">
      <c r="C713" s="28"/>
    </row>
    <row r="714" spans="3:3" hidden="1" x14ac:dyDescent="0.4">
      <c r="C714" s="28"/>
    </row>
    <row r="715" spans="3:3" hidden="1" x14ac:dyDescent="0.4">
      <c r="C715" s="28"/>
    </row>
    <row r="716" spans="3:3" hidden="1" x14ac:dyDescent="0.4">
      <c r="C716" s="28"/>
    </row>
    <row r="717" spans="3:3" hidden="1" x14ac:dyDescent="0.4">
      <c r="C717" s="28"/>
    </row>
    <row r="718" spans="3:3" hidden="1" x14ac:dyDescent="0.4">
      <c r="C718" s="28"/>
    </row>
    <row r="719" spans="3:3" hidden="1" x14ac:dyDescent="0.4">
      <c r="C719" s="28"/>
    </row>
    <row r="720" spans="3:3" hidden="1" x14ac:dyDescent="0.4">
      <c r="C720" s="28"/>
    </row>
    <row r="721" spans="3:3" hidden="1" x14ac:dyDescent="0.4">
      <c r="C721" s="28"/>
    </row>
    <row r="722" spans="3:3" hidden="1" x14ac:dyDescent="0.4">
      <c r="C722" s="28"/>
    </row>
    <row r="723" spans="3:3" hidden="1" x14ac:dyDescent="0.4">
      <c r="C723" s="28"/>
    </row>
    <row r="724" spans="3:3" hidden="1" x14ac:dyDescent="0.4">
      <c r="C724" s="28"/>
    </row>
    <row r="725" spans="3:3" hidden="1" x14ac:dyDescent="0.4">
      <c r="C725" s="28"/>
    </row>
    <row r="726" spans="3:3" hidden="1" x14ac:dyDescent="0.4">
      <c r="C726" s="28"/>
    </row>
    <row r="727" spans="3:3" hidden="1" x14ac:dyDescent="0.4">
      <c r="C727" s="28"/>
    </row>
    <row r="728" spans="3:3" hidden="1" x14ac:dyDescent="0.4">
      <c r="C728" s="28"/>
    </row>
    <row r="729" spans="3:3" hidden="1" x14ac:dyDescent="0.4">
      <c r="C729" s="28"/>
    </row>
    <row r="730" spans="3:3" hidden="1" x14ac:dyDescent="0.4">
      <c r="C730" s="28"/>
    </row>
    <row r="731" spans="3:3" hidden="1" x14ac:dyDescent="0.4">
      <c r="C731" s="28"/>
    </row>
    <row r="732" spans="3:3" hidden="1" x14ac:dyDescent="0.4">
      <c r="C732" s="28"/>
    </row>
    <row r="733" spans="3:3" hidden="1" x14ac:dyDescent="0.4">
      <c r="C733" s="28"/>
    </row>
    <row r="734" spans="3:3" hidden="1" x14ac:dyDescent="0.4">
      <c r="C734" s="28"/>
    </row>
    <row r="735" spans="3:3" hidden="1" x14ac:dyDescent="0.4">
      <c r="C735" s="28"/>
    </row>
    <row r="736" spans="3:3" hidden="1" x14ac:dyDescent="0.4">
      <c r="C736" s="28"/>
    </row>
    <row r="737" spans="3:3" hidden="1" x14ac:dyDescent="0.4">
      <c r="C737" s="28"/>
    </row>
    <row r="738" spans="3:3" hidden="1" x14ac:dyDescent="0.4">
      <c r="C738" s="28"/>
    </row>
    <row r="739" spans="3:3" hidden="1" x14ac:dyDescent="0.4">
      <c r="C739" s="28"/>
    </row>
    <row r="740" spans="3:3" hidden="1" x14ac:dyDescent="0.4">
      <c r="C740" s="28"/>
    </row>
    <row r="741" spans="3:3" hidden="1" x14ac:dyDescent="0.4">
      <c r="C741" s="28"/>
    </row>
    <row r="742" spans="3:3" hidden="1" x14ac:dyDescent="0.4">
      <c r="C742" s="28"/>
    </row>
    <row r="743" spans="3:3" hidden="1" x14ac:dyDescent="0.4">
      <c r="C743" s="28"/>
    </row>
    <row r="744" spans="3:3" hidden="1" x14ac:dyDescent="0.4">
      <c r="C744" s="28"/>
    </row>
    <row r="745" spans="3:3" hidden="1" x14ac:dyDescent="0.4">
      <c r="C745" s="28"/>
    </row>
    <row r="746" spans="3:3" hidden="1" x14ac:dyDescent="0.4">
      <c r="C746" s="28"/>
    </row>
    <row r="747" spans="3:3" hidden="1" x14ac:dyDescent="0.4">
      <c r="C747" s="28"/>
    </row>
    <row r="748" spans="3:3" hidden="1" x14ac:dyDescent="0.4">
      <c r="C748" s="28"/>
    </row>
    <row r="749" spans="3:3" hidden="1" x14ac:dyDescent="0.4">
      <c r="C749" s="28"/>
    </row>
    <row r="750" spans="3:3" hidden="1" x14ac:dyDescent="0.4">
      <c r="C750" s="28"/>
    </row>
    <row r="751" spans="3:3" hidden="1" x14ac:dyDescent="0.4">
      <c r="C751" s="28"/>
    </row>
    <row r="752" spans="3:3" hidden="1" x14ac:dyDescent="0.4">
      <c r="C752" s="28"/>
    </row>
    <row r="753" spans="3:3" hidden="1" x14ac:dyDescent="0.4">
      <c r="C753" s="28"/>
    </row>
    <row r="754" spans="3:3" hidden="1" x14ac:dyDescent="0.4">
      <c r="C754" s="28"/>
    </row>
    <row r="755" spans="3:3" hidden="1" x14ac:dyDescent="0.4">
      <c r="C755" s="28"/>
    </row>
    <row r="756" spans="3:3" hidden="1" x14ac:dyDescent="0.4">
      <c r="C756" s="28"/>
    </row>
    <row r="757" spans="3:3" hidden="1" x14ac:dyDescent="0.4">
      <c r="C757" s="28"/>
    </row>
    <row r="758" spans="3:3" hidden="1" x14ac:dyDescent="0.4">
      <c r="C758" s="28"/>
    </row>
    <row r="759" spans="3:3" hidden="1" x14ac:dyDescent="0.4">
      <c r="C759" s="28"/>
    </row>
    <row r="760" spans="3:3" hidden="1" x14ac:dyDescent="0.4">
      <c r="C760" s="28"/>
    </row>
    <row r="761" spans="3:3" hidden="1" x14ac:dyDescent="0.4">
      <c r="C761" s="28"/>
    </row>
    <row r="762" spans="3:3" hidden="1" x14ac:dyDescent="0.4">
      <c r="C762" s="28"/>
    </row>
    <row r="763" spans="3:3" hidden="1" x14ac:dyDescent="0.4">
      <c r="C763" s="28"/>
    </row>
    <row r="764" spans="3:3" hidden="1" x14ac:dyDescent="0.4">
      <c r="C764" s="28"/>
    </row>
    <row r="765" spans="3:3" hidden="1" x14ac:dyDescent="0.4">
      <c r="C765" s="28"/>
    </row>
    <row r="766" spans="3:3" hidden="1" x14ac:dyDescent="0.4">
      <c r="C766" s="28"/>
    </row>
    <row r="767" spans="3:3" hidden="1" x14ac:dyDescent="0.4">
      <c r="C767" s="28"/>
    </row>
    <row r="768" spans="3:3" hidden="1" x14ac:dyDescent="0.4">
      <c r="C768" s="28"/>
    </row>
    <row r="769" spans="3:3" hidden="1" x14ac:dyDescent="0.4">
      <c r="C769" s="28"/>
    </row>
    <row r="770" spans="3:3" hidden="1" x14ac:dyDescent="0.4">
      <c r="C770" s="28"/>
    </row>
    <row r="771" spans="3:3" hidden="1" x14ac:dyDescent="0.4">
      <c r="C771" s="28"/>
    </row>
    <row r="772" spans="3:3" hidden="1" x14ac:dyDescent="0.4">
      <c r="C772" s="28"/>
    </row>
    <row r="773" spans="3:3" hidden="1" x14ac:dyDescent="0.4">
      <c r="C773" s="28"/>
    </row>
    <row r="774" spans="3:3" hidden="1" x14ac:dyDescent="0.4">
      <c r="C774" s="28"/>
    </row>
    <row r="775" spans="3:3" hidden="1" x14ac:dyDescent="0.4">
      <c r="C775" s="28"/>
    </row>
    <row r="776" spans="3:3" hidden="1" x14ac:dyDescent="0.4">
      <c r="C776" s="28"/>
    </row>
    <row r="777" spans="3:3" hidden="1" x14ac:dyDescent="0.4">
      <c r="C777" s="28"/>
    </row>
    <row r="778" spans="3:3" hidden="1" x14ac:dyDescent="0.4">
      <c r="C778" s="28"/>
    </row>
    <row r="779" spans="3:3" hidden="1" x14ac:dyDescent="0.4">
      <c r="C779" s="28"/>
    </row>
    <row r="780" spans="3:3" hidden="1" x14ac:dyDescent="0.4">
      <c r="C780" s="28"/>
    </row>
    <row r="781" spans="3:3" hidden="1" x14ac:dyDescent="0.4">
      <c r="C781" s="28"/>
    </row>
    <row r="782" spans="3:3" hidden="1" x14ac:dyDescent="0.4">
      <c r="C782" s="28"/>
    </row>
    <row r="783" spans="3:3" hidden="1" x14ac:dyDescent="0.4">
      <c r="C783" s="28"/>
    </row>
    <row r="784" spans="3:3" hidden="1" x14ac:dyDescent="0.4">
      <c r="C784" s="28"/>
    </row>
    <row r="785" spans="3:3" hidden="1" x14ac:dyDescent="0.4">
      <c r="C785" s="28"/>
    </row>
    <row r="786" spans="3:3" hidden="1" x14ac:dyDescent="0.4">
      <c r="C786" s="28"/>
    </row>
    <row r="787" spans="3:3" hidden="1" x14ac:dyDescent="0.4">
      <c r="C787" s="28"/>
    </row>
    <row r="788" spans="3:3" hidden="1" x14ac:dyDescent="0.4">
      <c r="C788" s="28"/>
    </row>
    <row r="789" spans="3:3" hidden="1" x14ac:dyDescent="0.4">
      <c r="C789" s="28"/>
    </row>
    <row r="790" spans="3:3" hidden="1" x14ac:dyDescent="0.4">
      <c r="C790" s="28"/>
    </row>
    <row r="791" spans="3:3" hidden="1" x14ac:dyDescent="0.4">
      <c r="C791" s="28"/>
    </row>
    <row r="792" spans="3:3" hidden="1" x14ac:dyDescent="0.4">
      <c r="C792" s="28"/>
    </row>
    <row r="793" spans="3:3" hidden="1" x14ac:dyDescent="0.4">
      <c r="C793" s="28"/>
    </row>
    <row r="794" spans="3:3" hidden="1" x14ac:dyDescent="0.4">
      <c r="C794" s="28"/>
    </row>
    <row r="795" spans="3:3" hidden="1" x14ac:dyDescent="0.4">
      <c r="C795" s="28"/>
    </row>
    <row r="796" spans="3:3" hidden="1" x14ac:dyDescent="0.4">
      <c r="C796" s="28"/>
    </row>
    <row r="797" spans="3:3" hidden="1" x14ac:dyDescent="0.4">
      <c r="C797" s="28"/>
    </row>
    <row r="798" spans="3:3" hidden="1" x14ac:dyDescent="0.4">
      <c r="C798" s="28"/>
    </row>
    <row r="799" spans="3:3" hidden="1" x14ac:dyDescent="0.4">
      <c r="C799" s="28"/>
    </row>
    <row r="800" spans="3:3" hidden="1" x14ac:dyDescent="0.4">
      <c r="C800" s="28"/>
    </row>
    <row r="801" spans="3:3" hidden="1" x14ac:dyDescent="0.4">
      <c r="C801" s="28"/>
    </row>
    <row r="802" spans="3:3" hidden="1" x14ac:dyDescent="0.4">
      <c r="C802" s="28"/>
    </row>
    <row r="803" spans="3:3" hidden="1" x14ac:dyDescent="0.4">
      <c r="C803" s="28"/>
    </row>
    <row r="804" spans="3:3" hidden="1" x14ac:dyDescent="0.4">
      <c r="C804" s="28"/>
    </row>
    <row r="805" spans="3:3" hidden="1" x14ac:dyDescent="0.4">
      <c r="C805" s="28"/>
    </row>
    <row r="806" spans="3:3" hidden="1" x14ac:dyDescent="0.4">
      <c r="C806" s="28"/>
    </row>
    <row r="807" spans="3:3" hidden="1" x14ac:dyDescent="0.4">
      <c r="C807" s="28"/>
    </row>
    <row r="808" spans="3:3" hidden="1" x14ac:dyDescent="0.4">
      <c r="C808" s="28"/>
    </row>
    <row r="809" spans="3:3" hidden="1" x14ac:dyDescent="0.4">
      <c r="C809" s="28"/>
    </row>
    <row r="810" spans="3:3" hidden="1" x14ac:dyDescent="0.4">
      <c r="C810" s="28"/>
    </row>
    <row r="811" spans="3:3" hidden="1" x14ac:dyDescent="0.4">
      <c r="C811" s="28"/>
    </row>
    <row r="812" spans="3:3" hidden="1" x14ac:dyDescent="0.4">
      <c r="C812" s="28"/>
    </row>
    <row r="813" spans="3:3" hidden="1" x14ac:dyDescent="0.4">
      <c r="C813" s="28"/>
    </row>
    <row r="814" spans="3:3" hidden="1" x14ac:dyDescent="0.4">
      <c r="C814" s="28"/>
    </row>
    <row r="815" spans="3:3" hidden="1" x14ac:dyDescent="0.4">
      <c r="C815" s="28"/>
    </row>
    <row r="816" spans="3:3" hidden="1" x14ac:dyDescent="0.4">
      <c r="C816" s="28"/>
    </row>
    <row r="817" spans="3:3" hidden="1" x14ac:dyDescent="0.4">
      <c r="C817" s="28"/>
    </row>
    <row r="818" spans="3:3" hidden="1" x14ac:dyDescent="0.4">
      <c r="C818" s="28"/>
    </row>
    <row r="819" spans="3:3" hidden="1" x14ac:dyDescent="0.4">
      <c r="C819" s="28"/>
    </row>
    <row r="820" spans="3:3" hidden="1" x14ac:dyDescent="0.4">
      <c r="C820" s="28"/>
    </row>
    <row r="821" spans="3:3" hidden="1" x14ac:dyDescent="0.4">
      <c r="C821" s="28"/>
    </row>
    <row r="822" spans="3:3" hidden="1" x14ac:dyDescent="0.4">
      <c r="C822" s="28"/>
    </row>
    <row r="823" spans="3:3" hidden="1" x14ac:dyDescent="0.4">
      <c r="C823" s="28"/>
    </row>
    <row r="824" spans="3:3" hidden="1" x14ac:dyDescent="0.4">
      <c r="C824" s="28"/>
    </row>
    <row r="825" spans="3:3" hidden="1" x14ac:dyDescent="0.4">
      <c r="C825" s="28"/>
    </row>
    <row r="826" spans="3:3" hidden="1" x14ac:dyDescent="0.4">
      <c r="C826" s="28"/>
    </row>
    <row r="827" spans="3:3" hidden="1" x14ac:dyDescent="0.4">
      <c r="C827" s="28"/>
    </row>
    <row r="828" spans="3:3" hidden="1" x14ac:dyDescent="0.4">
      <c r="C828" s="28"/>
    </row>
    <row r="829" spans="3:3" hidden="1" x14ac:dyDescent="0.4">
      <c r="C829" s="28"/>
    </row>
    <row r="830" spans="3:3" hidden="1" x14ac:dyDescent="0.4">
      <c r="C830" s="28"/>
    </row>
    <row r="831" spans="3:3" hidden="1" x14ac:dyDescent="0.4">
      <c r="C831" s="28"/>
    </row>
    <row r="832" spans="3:3" hidden="1" x14ac:dyDescent="0.4">
      <c r="C832" s="28"/>
    </row>
    <row r="833" spans="3:3" hidden="1" x14ac:dyDescent="0.4">
      <c r="C833" s="28"/>
    </row>
    <row r="834" spans="3:3" hidden="1" x14ac:dyDescent="0.4">
      <c r="C834" s="28"/>
    </row>
    <row r="835" spans="3:3" hidden="1" x14ac:dyDescent="0.4">
      <c r="C835" s="28"/>
    </row>
    <row r="836" spans="3:3" hidden="1" x14ac:dyDescent="0.4">
      <c r="C836" s="28"/>
    </row>
    <row r="837" spans="3:3" hidden="1" x14ac:dyDescent="0.4">
      <c r="C837" s="28"/>
    </row>
    <row r="838" spans="3:3" hidden="1" x14ac:dyDescent="0.4">
      <c r="C838" s="28"/>
    </row>
    <row r="839" spans="3:3" hidden="1" x14ac:dyDescent="0.4">
      <c r="C839" s="28"/>
    </row>
    <row r="840" spans="3:3" hidden="1" x14ac:dyDescent="0.4">
      <c r="C840" s="28"/>
    </row>
    <row r="841" spans="3:3" hidden="1" x14ac:dyDescent="0.4">
      <c r="C841" s="28"/>
    </row>
    <row r="842" spans="3:3" hidden="1" x14ac:dyDescent="0.4">
      <c r="C842" s="28"/>
    </row>
    <row r="843" spans="3:3" hidden="1" x14ac:dyDescent="0.4">
      <c r="C843" s="28"/>
    </row>
    <row r="844" spans="3:3" hidden="1" x14ac:dyDescent="0.4">
      <c r="C844" s="28"/>
    </row>
    <row r="845" spans="3:3" hidden="1" x14ac:dyDescent="0.4">
      <c r="C845" s="28"/>
    </row>
    <row r="846" spans="3:3" hidden="1" x14ac:dyDescent="0.4">
      <c r="C846" s="28"/>
    </row>
    <row r="847" spans="3:3" hidden="1" x14ac:dyDescent="0.4">
      <c r="C847" s="28"/>
    </row>
    <row r="848" spans="3:3" hidden="1" x14ac:dyDescent="0.4">
      <c r="C848" s="28"/>
    </row>
    <row r="849" spans="3:3" hidden="1" x14ac:dyDescent="0.4">
      <c r="C849" s="28"/>
    </row>
    <row r="850" spans="3:3" hidden="1" x14ac:dyDescent="0.4">
      <c r="C850" s="28"/>
    </row>
    <row r="851" spans="3:3" hidden="1" x14ac:dyDescent="0.4">
      <c r="C851" s="28"/>
    </row>
    <row r="852" spans="3:3" hidden="1" x14ac:dyDescent="0.4">
      <c r="C852" s="28"/>
    </row>
    <row r="853" spans="3:3" hidden="1" x14ac:dyDescent="0.4">
      <c r="C853" s="28"/>
    </row>
    <row r="854" spans="3:3" hidden="1" x14ac:dyDescent="0.4">
      <c r="C854" s="28"/>
    </row>
    <row r="855" spans="3:3" hidden="1" x14ac:dyDescent="0.4">
      <c r="C855" s="28"/>
    </row>
    <row r="856" spans="3:3" hidden="1" x14ac:dyDescent="0.4">
      <c r="C856" s="28"/>
    </row>
    <row r="857" spans="3:3" hidden="1" x14ac:dyDescent="0.4">
      <c r="C857" s="28"/>
    </row>
    <row r="858" spans="3:3" hidden="1" x14ac:dyDescent="0.4">
      <c r="C858" s="28"/>
    </row>
    <row r="859" spans="3:3" hidden="1" x14ac:dyDescent="0.4">
      <c r="C859" s="28"/>
    </row>
    <row r="860" spans="3:3" hidden="1" x14ac:dyDescent="0.4">
      <c r="C860" s="28"/>
    </row>
    <row r="861" spans="3:3" hidden="1" x14ac:dyDescent="0.4">
      <c r="C861" s="28"/>
    </row>
    <row r="862" spans="3:3" hidden="1" x14ac:dyDescent="0.4">
      <c r="C862" s="28"/>
    </row>
    <row r="863" spans="3:3" hidden="1" x14ac:dyDescent="0.4">
      <c r="C863" s="28"/>
    </row>
    <row r="864" spans="3:3" hidden="1" x14ac:dyDescent="0.4">
      <c r="C864" s="28"/>
    </row>
    <row r="865" spans="3:3" hidden="1" x14ac:dyDescent="0.4">
      <c r="C865" s="28"/>
    </row>
    <row r="866" spans="3:3" hidden="1" x14ac:dyDescent="0.4">
      <c r="C866" s="28"/>
    </row>
    <row r="867" spans="3:3" hidden="1" x14ac:dyDescent="0.4">
      <c r="C867" s="28"/>
    </row>
    <row r="868" spans="3:3" hidden="1" x14ac:dyDescent="0.4">
      <c r="C868" s="28"/>
    </row>
    <row r="869" spans="3:3" hidden="1" x14ac:dyDescent="0.4">
      <c r="C869" s="28"/>
    </row>
    <row r="870" spans="3:3" hidden="1" x14ac:dyDescent="0.4">
      <c r="C870" s="28"/>
    </row>
    <row r="871" spans="3:3" hidden="1" x14ac:dyDescent="0.4">
      <c r="C871" s="28"/>
    </row>
    <row r="872" spans="3:3" hidden="1" x14ac:dyDescent="0.4">
      <c r="C872" s="28"/>
    </row>
    <row r="873" spans="3:3" hidden="1" x14ac:dyDescent="0.4">
      <c r="C873" s="28"/>
    </row>
    <row r="874" spans="3:3" hidden="1" x14ac:dyDescent="0.4">
      <c r="C874" s="28"/>
    </row>
    <row r="875" spans="3:3" hidden="1" x14ac:dyDescent="0.4">
      <c r="C875" s="28"/>
    </row>
    <row r="876" spans="3:3" hidden="1" x14ac:dyDescent="0.4">
      <c r="C876" s="28"/>
    </row>
    <row r="877" spans="3:3" hidden="1" x14ac:dyDescent="0.4">
      <c r="C877" s="28"/>
    </row>
    <row r="878" spans="3:3" hidden="1" x14ac:dyDescent="0.4">
      <c r="C878" s="28"/>
    </row>
    <row r="879" spans="3:3" hidden="1" x14ac:dyDescent="0.4">
      <c r="C879" s="28"/>
    </row>
    <row r="880" spans="3:3" hidden="1" x14ac:dyDescent="0.4">
      <c r="C880" s="28"/>
    </row>
    <row r="881" spans="3:3" hidden="1" x14ac:dyDescent="0.4">
      <c r="C881" s="28"/>
    </row>
    <row r="882" spans="3:3" hidden="1" x14ac:dyDescent="0.4">
      <c r="C882" s="28"/>
    </row>
    <row r="883" spans="3:3" hidden="1" x14ac:dyDescent="0.4">
      <c r="C883" s="28"/>
    </row>
    <row r="884" spans="3:3" hidden="1" x14ac:dyDescent="0.4">
      <c r="C884" s="28"/>
    </row>
    <row r="885" spans="3:3" hidden="1" x14ac:dyDescent="0.4">
      <c r="C885" s="28"/>
    </row>
    <row r="886" spans="3:3" hidden="1" x14ac:dyDescent="0.4">
      <c r="C886" s="28"/>
    </row>
    <row r="887" spans="3:3" hidden="1" x14ac:dyDescent="0.4">
      <c r="C887" s="28"/>
    </row>
    <row r="888" spans="3:3" hidden="1" x14ac:dyDescent="0.4">
      <c r="C888" s="28"/>
    </row>
    <row r="889" spans="3:3" hidden="1" x14ac:dyDescent="0.4">
      <c r="C889" s="28"/>
    </row>
    <row r="890" spans="3:3" hidden="1" x14ac:dyDescent="0.4">
      <c r="C890" s="28"/>
    </row>
    <row r="891" spans="3:3" hidden="1" x14ac:dyDescent="0.4">
      <c r="C891" s="28"/>
    </row>
    <row r="892" spans="3:3" hidden="1" x14ac:dyDescent="0.4">
      <c r="C892" s="28"/>
    </row>
    <row r="893" spans="3:3" hidden="1" x14ac:dyDescent="0.4">
      <c r="C893" s="28"/>
    </row>
    <row r="894" spans="3:3" hidden="1" x14ac:dyDescent="0.4">
      <c r="C894" s="28"/>
    </row>
    <row r="895" spans="3:3" hidden="1" x14ac:dyDescent="0.4">
      <c r="C895" s="28"/>
    </row>
    <row r="896" spans="3:3" hidden="1" x14ac:dyDescent="0.4">
      <c r="C896" s="28"/>
    </row>
    <row r="897" spans="3:3" hidden="1" x14ac:dyDescent="0.4">
      <c r="C897" s="28"/>
    </row>
    <row r="898" spans="3:3" hidden="1" x14ac:dyDescent="0.4">
      <c r="C898" s="28"/>
    </row>
    <row r="899" spans="3:3" hidden="1" x14ac:dyDescent="0.4">
      <c r="C899" s="28"/>
    </row>
    <row r="900" spans="3:3" hidden="1" x14ac:dyDescent="0.4">
      <c r="C900" s="28"/>
    </row>
    <row r="901" spans="3:3" hidden="1" x14ac:dyDescent="0.4">
      <c r="C901" s="28"/>
    </row>
    <row r="902" spans="3:3" hidden="1" x14ac:dyDescent="0.4">
      <c r="C902" s="28"/>
    </row>
    <row r="903" spans="3:3" hidden="1" x14ac:dyDescent="0.4">
      <c r="C903" s="28"/>
    </row>
    <row r="904" spans="3:3" hidden="1" x14ac:dyDescent="0.4">
      <c r="C904" s="28"/>
    </row>
    <row r="905" spans="3:3" hidden="1" x14ac:dyDescent="0.4">
      <c r="C905" s="28"/>
    </row>
    <row r="906" spans="3:3" hidden="1" x14ac:dyDescent="0.4">
      <c r="C906" s="28"/>
    </row>
    <row r="907" spans="3:3" hidden="1" x14ac:dyDescent="0.4">
      <c r="C907" s="28"/>
    </row>
    <row r="908" spans="3:3" hidden="1" x14ac:dyDescent="0.4">
      <c r="C908" s="28"/>
    </row>
    <row r="909" spans="3:3" hidden="1" x14ac:dyDescent="0.4">
      <c r="C909" s="28"/>
    </row>
    <row r="910" spans="3:3" hidden="1" x14ac:dyDescent="0.4">
      <c r="C910" s="28"/>
    </row>
    <row r="911" spans="3:3" hidden="1" x14ac:dyDescent="0.4">
      <c r="C911" s="28"/>
    </row>
    <row r="912" spans="3:3" hidden="1" x14ac:dyDescent="0.4">
      <c r="C912" s="28"/>
    </row>
    <row r="913" spans="3:3" hidden="1" x14ac:dyDescent="0.4">
      <c r="C913" s="28"/>
    </row>
    <row r="914" spans="3:3" hidden="1" x14ac:dyDescent="0.4">
      <c r="C914" s="28"/>
    </row>
    <row r="915" spans="3:3" hidden="1" x14ac:dyDescent="0.4">
      <c r="C915" s="28"/>
    </row>
    <row r="916" spans="3:3" hidden="1" x14ac:dyDescent="0.4">
      <c r="C916" s="28"/>
    </row>
    <row r="917" spans="3:3" hidden="1" x14ac:dyDescent="0.4">
      <c r="C917" s="28"/>
    </row>
    <row r="918" spans="3:3" hidden="1" x14ac:dyDescent="0.4">
      <c r="C918" s="28"/>
    </row>
    <row r="919" spans="3:3" hidden="1" x14ac:dyDescent="0.4">
      <c r="C919" s="28"/>
    </row>
    <row r="920" spans="3:3" hidden="1" x14ac:dyDescent="0.4">
      <c r="C920" s="28"/>
    </row>
    <row r="921" spans="3:3" hidden="1" x14ac:dyDescent="0.4">
      <c r="C921" s="28"/>
    </row>
    <row r="922" spans="3:3" hidden="1" x14ac:dyDescent="0.4">
      <c r="C922" s="28"/>
    </row>
    <row r="923" spans="3:3" hidden="1" x14ac:dyDescent="0.4">
      <c r="C923" s="28"/>
    </row>
    <row r="924" spans="3:3" hidden="1" x14ac:dyDescent="0.4">
      <c r="C924" s="28"/>
    </row>
    <row r="925" spans="3:3" hidden="1" x14ac:dyDescent="0.4">
      <c r="C925" s="28"/>
    </row>
    <row r="926" spans="3:3" hidden="1" x14ac:dyDescent="0.4">
      <c r="C926" s="28"/>
    </row>
    <row r="927" spans="3:3" hidden="1" x14ac:dyDescent="0.4">
      <c r="C927" s="28"/>
    </row>
    <row r="928" spans="3:3" hidden="1" x14ac:dyDescent="0.4">
      <c r="C928" s="28"/>
    </row>
    <row r="929" spans="3:3" hidden="1" x14ac:dyDescent="0.4">
      <c r="C929" s="28"/>
    </row>
    <row r="930" spans="3:3" hidden="1" x14ac:dyDescent="0.4">
      <c r="C930" s="28"/>
    </row>
    <row r="931" spans="3:3" hidden="1" x14ac:dyDescent="0.4">
      <c r="C931" s="28"/>
    </row>
    <row r="932" spans="3:3" hidden="1" x14ac:dyDescent="0.4">
      <c r="C932" s="28"/>
    </row>
    <row r="933" spans="3:3" hidden="1" x14ac:dyDescent="0.4">
      <c r="C933" s="28"/>
    </row>
    <row r="934" spans="3:3" hidden="1" x14ac:dyDescent="0.4">
      <c r="C934" s="28"/>
    </row>
    <row r="935" spans="3:3" hidden="1" x14ac:dyDescent="0.4">
      <c r="C935" s="28"/>
    </row>
    <row r="936" spans="3:3" hidden="1" x14ac:dyDescent="0.4">
      <c r="C936" s="28"/>
    </row>
    <row r="937" spans="3:3" hidden="1" x14ac:dyDescent="0.4">
      <c r="C937" s="28"/>
    </row>
    <row r="938" spans="3:3" hidden="1" x14ac:dyDescent="0.4">
      <c r="C938" s="28"/>
    </row>
    <row r="939" spans="3:3" hidden="1" x14ac:dyDescent="0.4">
      <c r="C939" s="28"/>
    </row>
    <row r="940" spans="3:3" hidden="1" x14ac:dyDescent="0.4">
      <c r="C940" s="28"/>
    </row>
    <row r="941" spans="3:3" hidden="1" x14ac:dyDescent="0.4">
      <c r="C941" s="28"/>
    </row>
    <row r="942" spans="3:3" hidden="1" x14ac:dyDescent="0.4">
      <c r="C942" s="28"/>
    </row>
    <row r="943" spans="3:3" hidden="1" x14ac:dyDescent="0.4">
      <c r="C943" s="28"/>
    </row>
    <row r="944" spans="3:3" hidden="1" x14ac:dyDescent="0.4">
      <c r="C944" s="28"/>
    </row>
    <row r="945" spans="3:3" hidden="1" x14ac:dyDescent="0.4">
      <c r="C945" s="28"/>
    </row>
    <row r="946" spans="3:3" hidden="1" x14ac:dyDescent="0.4">
      <c r="C946" s="28"/>
    </row>
    <row r="947" spans="3:3" hidden="1" x14ac:dyDescent="0.4">
      <c r="C947" s="28"/>
    </row>
    <row r="948" spans="3:3" hidden="1" x14ac:dyDescent="0.4">
      <c r="C948" s="28"/>
    </row>
    <row r="949" spans="3:3" hidden="1" x14ac:dyDescent="0.4">
      <c r="C949" s="28"/>
    </row>
    <row r="950" spans="3:3" hidden="1" x14ac:dyDescent="0.4">
      <c r="C950" s="28"/>
    </row>
    <row r="951" spans="3:3" hidden="1" x14ac:dyDescent="0.4">
      <c r="C951" s="28"/>
    </row>
    <row r="952" spans="3:3" hidden="1" x14ac:dyDescent="0.4">
      <c r="C952" s="28"/>
    </row>
    <row r="953" spans="3:3" hidden="1" x14ac:dyDescent="0.4">
      <c r="C953" s="28"/>
    </row>
    <row r="954" spans="3:3" hidden="1" x14ac:dyDescent="0.4">
      <c r="C954" s="28"/>
    </row>
    <row r="955" spans="3:3" hidden="1" x14ac:dyDescent="0.4">
      <c r="C955" s="28"/>
    </row>
    <row r="956" spans="3:3" hidden="1" x14ac:dyDescent="0.4">
      <c r="C956" s="28"/>
    </row>
    <row r="957" spans="3:3" hidden="1" x14ac:dyDescent="0.4">
      <c r="C957" s="28"/>
    </row>
    <row r="958" spans="3:3" hidden="1" x14ac:dyDescent="0.4">
      <c r="C958" s="28"/>
    </row>
    <row r="959" spans="3:3" hidden="1" x14ac:dyDescent="0.4">
      <c r="C959" s="28"/>
    </row>
    <row r="960" spans="3:3" hidden="1" x14ac:dyDescent="0.4">
      <c r="C960" s="28"/>
    </row>
    <row r="961" spans="3:3" hidden="1" x14ac:dyDescent="0.4">
      <c r="C961" s="28"/>
    </row>
    <row r="962" spans="3:3" hidden="1" x14ac:dyDescent="0.4">
      <c r="C962" s="28"/>
    </row>
    <row r="963" spans="3:3" hidden="1" x14ac:dyDescent="0.4">
      <c r="C963" s="28"/>
    </row>
    <row r="964" spans="3:3" hidden="1" x14ac:dyDescent="0.4">
      <c r="C964" s="28"/>
    </row>
    <row r="965" spans="3:3" hidden="1" x14ac:dyDescent="0.4">
      <c r="C965" s="28"/>
    </row>
    <row r="966" spans="3:3" hidden="1" x14ac:dyDescent="0.4">
      <c r="C966" s="28"/>
    </row>
    <row r="967" spans="3:3" hidden="1" x14ac:dyDescent="0.4">
      <c r="C967" s="28"/>
    </row>
    <row r="968" spans="3:3" hidden="1" x14ac:dyDescent="0.4">
      <c r="C968" s="28"/>
    </row>
    <row r="969" spans="3:3" hidden="1" x14ac:dyDescent="0.4">
      <c r="C969" s="28"/>
    </row>
    <row r="970" spans="3:3" hidden="1" x14ac:dyDescent="0.4">
      <c r="C970" s="28"/>
    </row>
    <row r="971" spans="3:3" hidden="1" x14ac:dyDescent="0.4">
      <c r="C971" s="28"/>
    </row>
    <row r="972" spans="3:3" hidden="1" x14ac:dyDescent="0.4">
      <c r="C972" s="28"/>
    </row>
    <row r="973" spans="3:3" hidden="1" x14ac:dyDescent="0.4">
      <c r="C973" s="28"/>
    </row>
    <row r="974" spans="3:3" hidden="1" x14ac:dyDescent="0.4">
      <c r="C974" s="28"/>
    </row>
    <row r="975" spans="3:3" hidden="1" x14ac:dyDescent="0.4">
      <c r="C975" s="28"/>
    </row>
    <row r="976" spans="3:3" hidden="1" x14ac:dyDescent="0.4">
      <c r="C976" s="28"/>
    </row>
    <row r="977" spans="3:3" hidden="1" x14ac:dyDescent="0.4">
      <c r="C977" s="28"/>
    </row>
    <row r="978" spans="3:3" hidden="1" x14ac:dyDescent="0.4">
      <c r="C978" s="28"/>
    </row>
    <row r="979" spans="3:3" hidden="1" x14ac:dyDescent="0.4">
      <c r="C979" s="28"/>
    </row>
    <row r="980" spans="3:3" hidden="1" x14ac:dyDescent="0.4">
      <c r="C980" s="28"/>
    </row>
    <row r="981" spans="3:3" hidden="1" x14ac:dyDescent="0.4">
      <c r="C981" s="28"/>
    </row>
    <row r="982" spans="3:3" hidden="1" x14ac:dyDescent="0.4">
      <c r="C982" s="28"/>
    </row>
    <row r="983" spans="3:3" hidden="1" x14ac:dyDescent="0.4">
      <c r="C983" s="28"/>
    </row>
    <row r="984" spans="3:3" hidden="1" x14ac:dyDescent="0.4">
      <c r="C984" s="28"/>
    </row>
    <row r="985" spans="3:3" hidden="1" x14ac:dyDescent="0.4">
      <c r="C985" s="28"/>
    </row>
    <row r="986" spans="3:3" hidden="1" x14ac:dyDescent="0.4">
      <c r="C986" s="28"/>
    </row>
    <row r="987" spans="3:3" hidden="1" x14ac:dyDescent="0.4">
      <c r="C987" s="28"/>
    </row>
  </sheetData>
  <sheetProtection algorithmName="SHA-512" hashValue="irytjCremyEwpViXQiMCzjePrNHpqkMpbjmz3FSvIrMFLfT9VsEpSwRywYfueemrG5ZiuWCjq3azVas7tXSXIQ==" saltValue="dnKDOnUZWmIIKPe21CWkeQ==" spinCount="100000" sheet="1" objects="1" scenarios="1"/>
  <mergeCells count="24">
    <mergeCell ref="B20:D20"/>
    <mergeCell ref="B21:D21"/>
    <mergeCell ref="B10:D10"/>
    <mergeCell ref="B5:D5"/>
    <mergeCell ref="B6:D6"/>
    <mergeCell ref="B7:D7"/>
    <mergeCell ref="B12:D12"/>
    <mergeCell ref="B8:D8"/>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FR193"/>
  <sheetViews>
    <sheetView showGridLines="0" tabSelected="1" topLeftCell="A6" zoomScale="90" zoomScaleNormal="90" zoomScalePageLayoutView="96" workbookViewId="0">
      <selection activeCell="F12" sqref="F12:L12"/>
    </sheetView>
  </sheetViews>
  <sheetFormatPr defaultColWidth="0" defaultRowHeight="12" zeroHeight="1" x14ac:dyDescent="0.3"/>
  <cols>
    <col min="1" max="1" width="1.7265625" style="4" customWidth="1"/>
    <col min="2" max="2" width="11.7265625" style="4" customWidth="1"/>
    <col min="3" max="3" width="13.453125" style="4" customWidth="1"/>
    <col min="4" max="4" width="52.453125" style="4" customWidth="1"/>
    <col min="5" max="5" width="1.7265625" style="4" customWidth="1"/>
    <col min="6" max="6" width="72.453125" style="4" customWidth="1"/>
    <col min="7" max="8" width="11.1796875" style="185" customWidth="1"/>
    <col min="9" max="9" width="11.7265625" style="185" customWidth="1"/>
    <col min="10" max="10" width="8.7265625" style="4" customWidth="1"/>
    <col min="11" max="12" width="21.453125" style="4" customWidth="1"/>
    <col min="13" max="13" width="2.81640625" style="4" customWidth="1"/>
    <col min="14" max="14" width="2.81640625" style="7" customWidth="1"/>
    <col min="15" max="15" width="13" style="7" hidden="1" customWidth="1"/>
    <col min="16" max="16" width="9.26953125" style="7" hidden="1" customWidth="1"/>
    <col min="17" max="17" width="6" style="7" hidden="1" customWidth="1"/>
    <col min="18" max="18" width="26.453125" style="7" hidden="1" customWidth="1"/>
    <col min="19" max="19" width="48" style="7" hidden="1" customWidth="1"/>
    <col min="20" max="31" width="51.26953125" style="7" hidden="1" customWidth="1"/>
    <col min="32" max="43" width="51.26953125" style="4" hidden="1" customWidth="1"/>
    <col min="44" max="51" width="2.81640625" style="4" hidden="1" customWidth="1"/>
    <col min="52" max="52" width="6.54296875" style="4" hidden="1" customWidth="1"/>
    <col min="53" max="16384" width="2.81640625" style="4" hidden="1"/>
  </cols>
  <sheetData>
    <row r="1" spans="1:174" ht="9.65" customHeight="1" x14ac:dyDescent="0.3">
      <c r="A1" s="1"/>
      <c r="B1" s="2"/>
      <c r="C1" s="2"/>
      <c r="D1" s="78"/>
      <c r="E1" s="2"/>
      <c r="F1" s="2"/>
      <c r="G1" s="184"/>
      <c r="H1" s="184"/>
      <c r="I1" s="184"/>
      <c r="J1" s="2"/>
      <c r="K1" s="2"/>
      <c r="L1" s="2"/>
      <c r="M1" s="3"/>
      <c r="AI1" s="4" t="s">
        <v>1021</v>
      </c>
      <c r="AJ1" s="4" t="s">
        <v>5201</v>
      </c>
      <c r="AY1" s="7" t="s">
        <v>1021</v>
      </c>
      <c r="AZ1" s="4" t="s">
        <v>5200</v>
      </c>
      <c r="BA1" s="4" t="s">
        <v>5202</v>
      </c>
    </row>
    <row r="2" spans="1:174" ht="44.15" customHeight="1" x14ac:dyDescent="0.3">
      <c r="A2" s="5"/>
      <c r="B2" s="55"/>
      <c r="C2" s="54"/>
      <c r="D2" s="339" t="s">
        <v>0</v>
      </c>
      <c r="E2" s="340"/>
      <c r="F2" s="340"/>
      <c r="G2" s="340"/>
      <c r="H2" s="340"/>
      <c r="I2" s="340"/>
      <c r="J2" s="340"/>
      <c r="K2" s="340"/>
      <c r="L2" s="341"/>
      <c r="M2" s="79"/>
      <c r="P2" s="7" t="str">
        <f>IF(Declaration!$I$4="English",Languages!A611,IF(Declaration!$I$4="French",Languages!B611,IF(Declaration!$I$4="Spanish",Languages!C611,IF(Declaration!$I$4="German",Languages!D611,IF(Declaration!$I$4="Chinese",Languages!E611,IF(Declaration!$I$4="Japanese",Languages!F611,IF(Declaration!$I$4="Portugese",Languages!G611)))))))</f>
        <v>Yes</v>
      </c>
      <c r="Q2" s="7" t="str">
        <f>IF(Declaration!$I$4="English",Languages!A613,IF(Declaration!$I$4="French",Languages!B613,IF(Declaration!$I$4="Spanish",Languages!C613,IF(Declaration!$I$4="German",Languages!D613,IF(Declaration!$I$4="Chinese",Languages!E613,IF(Declaration!$I$4="Japanese",Languages!F613,IF(Declaration!$I$4="Portugese",Languages!G613)))))))</f>
        <v>URL</v>
      </c>
      <c r="R2" s="7" t="str">
        <f>IF(Declaration!$I$4="English",Languages!A611,IF(Declaration!$I$4="French",Languages!B611,IF(Declaration!$I$4="Spanish",Languages!C611,IF(Declaration!$I$4="German",Languages!D611,IF(Declaration!$I$4="Chinese",Languages!E611,IF(Declaration!$I$4="Japanese",Languages!F611,IF(Declaration!$I$4="Portugese",Languages!G611)))))))</f>
        <v>Yes</v>
      </c>
      <c r="S2" s="7" t="str">
        <f>IF(Declaration!$I$4="English",Languages!A611,IF(Declaration!$I$4="French",Languages!B611,IF(Declaration!$I$4="Spanish",Languages!C611,IF(Declaration!$I$4="German",Languages!D611,IF(Declaration!$I$4="Chinese",Languages!E611,IF(Declaration!$I$4="Japanese",Languages!F611,IF(Declaration!$I$4="Portugese",Languages!G611)))))))</f>
        <v>Yes</v>
      </c>
      <c r="T2" s="7" t="str">
        <f>IF(Declaration!$I$4="English",Languages!A611,IF(Declaration!$I$4="French",Languages!B611,IF(Declaration!$I$4="Spanish",Languages!C611,IF(Declaration!$I$4="German",Languages!D611,IF(Declaration!$I$4="Chinese",Languages!E611,IF(Declaration!$I$4="Japanese",Languages!F611,IF(Declaration!$I$4="Portugese",Languages!G611)))))))</f>
        <v>Yes</v>
      </c>
      <c r="U2" s="7" t="str">
        <f>T2</f>
        <v>Yes</v>
      </c>
      <c r="V2" s="7" t="str">
        <f>U2</f>
        <v>Yes</v>
      </c>
      <c r="W2" s="7" t="str">
        <f>T2</f>
        <v>Yes</v>
      </c>
      <c r="X2" s="7" t="str">
        <f>W2</f>
        <v>Yes</v>
      </c>
      <c r="Y2" s="7" t="str">
        <f>IF(Declaration!$I$4="English",Languages!A626,IF(Declaration!$I$4="French",Languages!B626,IF(Declaration!$I$4="Spanish",Languages!C626,IF(Declaration!$I$4="German",Languages!D626,IF(Declaration!$I$4="Chinese",Languages!E626,IF(Declaration!$I$4="Japanese",Languages!F626,IF(Declaration!$I$4="Portugese",Languages!G626)))))))</f>
        <v xml:space="preserve">Yes, and this applies to all workers whether required by law or by contract </v>
      </c>
      <c r="Z2" s="7" t="str">
        <f>T2</f>
        <v>Yes</v>
      </c>
      <c r="AA2" s="7" t="str">
        <f>IF(Declaration!$I$4="English",Languages!A628,IF(Declaration!$I$4="French",Languages!B628,IF(Declaration!$I$4="Spanish",Languages!C628,IF(Declaration!$I$4="German",Languages!D628,IF(Declaration!$I$4="Chinese",Languages!E628,IF(Declaration!$I$4="Japanese",Languages!F628,IF(Declaration!$I$4="Portugese",Languages!G628)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611,IF(Declaration!$I$4="French",Languages!B611,IF(Declaration!$I$4="Spanish",Languages!C611,IF(Declaration!$I$4="German",Languages!D611,IF(Declaration!$I$4="Chinese",Languages!E611,IF(Declaration!$I$4="Japanese",Languages!F611,IF(Declaration!$I$4="Portugese",Languages!G611)))))))</f>
        <v>Yes</v>
      </c>
      <c r="AZ2"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4" customHeight="1" x14ac:dyDescent="0.3">
      <c r="A3" s="5"/>
      <c r="D3" s="2"/>
      <c r="M3" s="6"/>
      <c r="P3" s="7" t="str">
        <f>IF(Declaration!$I$4="English",Languages!A612,IF(Declaration!$I$4="French",Languages!B612,IF(Declaration!$I$4="Spanish",Languages!C612,IF(Declaration!$I$4="German",Languages!D612,IF(Declaration!$I$4="Chinese",Languages!E612,IF(Declaration!$I$4="Japanese",Languages!F612,IF(Declaration!$I$4="Portugese",Languages!G612)))))))</f>
        <v>No</v>
      </c>
      <c r="Q3" s="7" t="str">
        <f>IF(Declaration!$I$4="English",Languages!A614,IF(Declaration!$I$4="French",Languages!B614,IF(Declaration!$I$4="Spanish",Languages!C614,IF(Declaration!$I$4="German",Languages!D614,IF(Declaration!$I$4="Chinese",Languages!E614,IF(Declaration!$I$4="Japanese",Languages!F614,IF(Declaration!$I$4="Portugese",Languages!G614)))))))</f>
        <v>File</v>
      </c>
      <c r="R3" s="7" t="str">
        <f>IF(Declaration!$I$4="English",Languages!A612,IF(Declaration!$I$4="French",Languages!B612,IF(Declaration!$I$4="Spanish",Languages!C612,IF(Declaration!$I$4="German",Languages!D612,IF(Declaration!$I$4="Chinese",Languages!E612,IF(Declaration!$I$4="Japanese",Languages!F612,IF(Declaration!$I$4="Portugese",Languages!G612)))))))</f>
        <v>No</v>
      </c>
      <c r="S3" s="7" t="str">
        <f>IF(Declaration!$I$4="English",Languages!A612,IF(Declaration!$I$4="French",Languages!B612,IF(Declaration!$I$4="Spanish",Languages!C612,IF(Declaration!$I$4="German",Languages!D612,IF(Declaration!$I$4="Chinese",Languages!E612,IF(Declaration!$I$4="Japanese",Languages!F612,IF(Declaration!$I$4="Portugese",Languages!G612)))))))</f>
        <v>No</v>
      </c>
      <c r="T3" s="7" t="str">
        <f>IF(Declaration!$I$4="English",Languages!A612,IF(Declaration!$I$4="French",Languages!B612,IF(Declaration!$I$4="Spanish",Languages!C612,IF(Declaration!$I$4="German",Languages!D612,IF(Declaration!$I$4="Chinese",Languages!E612,IF(Declaration!$I$4="Japanese",Languages!F612,IF(Declaration!$I$4="Portugese",Languages!G612)))))))</f>
        <v>No</v>
      </c>
      <c r="U3" s="7" t="str">
        <f>T3</f>
        <v>No</v>
      </c>
      <c r="V3" s="7" t="str">
        <f>U3</f>
        <v>No</v>
      </c>
      <c r="W3" s="7" t="str">
        <f>T3</f>
        <v>No</v>
      </c>
      <c r="X3" s="7" t="str">
        <f>W3</f>
        <v>No</v>
      </c>
      <c r="Y3" s="7" t="str">
        <f>IF(Declaration!$I$4="English",Languages!A627,IF(Declaration!$I$4="French",Languages!B627,IF(Declaration!$I$4="Spanish",Languages!C627,IF(Declaration!$I$4="German",Languages!D627,IF(Declaration!$I$4="Chinese",Languages!E627,IF(Declaration!$I$4="Japanese",Languages!F627,IF(Declaration!$I$4="Portugese",Languages!G627)))))))</f>
        <v xml:space="preserve">Yes, but only when required by law or by contract </v>
      </c>
      <c r="Z3" s="7" t="str">
        <f>IF(Declaration!$I$4="English",Languages!A615,IF(Declaration!$I$4="French",Languages!B615,IF(Declaration!$I$4="Spanish",Languages!C615,IF(Declaration!$I$4="German",Languages!D615,IF(Declaration!$I$4="Chinese",Languages!E615,IF(Declaration!$I$4="Japanese",Languages!F615,IF(Declaration!$I$4="Portugese",Languages!G615)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612,IF(Declaration!$I$4="French",Languages!B612,IF(Declaration!$I$4="Spanish",Languages!C612,IF(Declaration!$I$4="German",Languages!D612,IF(Declaration!$I$4="Chinese",Languages!E612,IF(Declaration!$I$4="Japanese",Languages!F612,IF(Declaration!$I$4="Portugese",Languages!G612)))))))</f>
        <v>No</v>
      </c>
    </row>
    <row r="4" spans="1:174" ht="67.400000000000006" customHeight="1" x14ac:dyDescent="0.3">
      <c r="A4" s="5"/>
      <c r="B4" s="347"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48"/>
      <c r="D4" s="348"/>
      <c r="E4" s="348"/>
      <c r="F4" s="348"/>
      <c r="G4" s="349" t="str">
        <f>IF(Declaration!$I$4="English",Languages!A640,IF(Declaration!$I$4="French",Languages!B640,IF(Declaration!$I$4="Spanish",Languages!C640,IF(Declaration!$I$4="German",Languages!D640,IF(Declaration!$I$4="Chinese",Languages!E640,IF(Declaration!$I$4="Japanese",Languages!F640,IF(Declaration!$I$4="Portugese",Languages!G640)))))))</f>
        <v>Choose your language:</v>
      </c>
      <c r="H4" s="349"/>
      <c r="I4" s="192" t="s">
        <v>2</v>
      </c>
      <c r="J4" s="346"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46"/>
      <c r="L4" s="150">
        <v>3.2</v>
      </c>
      <c r="M4" s="84"/>
      <c r="R4"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S4" s="7" t="str">
        <f>IF(Declaration!$I$4="English",Languages!A618,IF(Declaration!$I$4="French",Languages!B618,IF(Declaration!$I$4="Spanish",Languages!C618,IF(Declaration!$I$4="German",Languages!D618,IF(Declaration!$I$4="Chinese",Languages!E618,IF(Declaration!$I$4="Japanese",Languages!F618,IF(Declaration!$I$4="Portugese",Languages!G618)))))))</f>
        <v>N/A - We do not hire foreign migrant workers</v>
      </c>
      <c r="T4" s="7" t="str">
        <f>IF(Declaration!$I$4="English",Languages!A619,IF(Declaration!$I$4="French",Languages!B619,IF(Declaration!$I$4="Spanish",Languages!C619,IF(Declaration!$I$4="German",Languages!D619,IF(Declaration!$I$4="Chinese",Languages!E619,IF(Declaration!$I$4="Japanese",Languages!F619,IF(Declaration!$I$4="Portugese",Languages!G619)))))))</f>
        <v>N/A - We do not hire foreign or domestic migrant workers</v>
      </c>
      <c r="U4" s="7" t="str">
        <f>IF(Declaration!$I$4="English",Languages!A620,IF(Declaration!$I$4="French",Languages!B620,IF(Declaration!$I$4="Spanish",Languages!C620,IF(Declaration!$I$4="German",Languages!D620,IF(Declaration!$I$4="Chinese",Languages!E620,IF(Declaration!$I$4="Japanese",Languages!F620,IF(Declaration!$I$4="Portugese",Languages!G620)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X4" s="7" t="str">
        <f>W5</f>
        <v>N/A - We do not work with any indirect suppliers</v>
      </c>
      <c r="Y4" s="7" t="str">
        <f>W3</f>
        <v>No</v>
      </c>
      <c r="Z4" s="7" t="str">
        <f>IF(Declaration!$I$4="English",Languages!A616,IF(Declaration!$I$4="French",Languages!B616,IF(Declaration!$I$4="Spanish",Languages!C616,IF(Declaration!$I$4="German",Languages!D616,IF(Declaration!$I$4="Chinese",Languages!E616,IF(Declaration!$I$4="Japanese",Languages!F616,IF(Declaration!$I$4="Portugese",Languages!G616)))))))</f>
        <v>We don't know if our recruiters hire subcontractors to recruit workers</v>
      </c>
      <c r="AB4" s="7" t="str">
        <f>IF(Declaration!$I$4="English",Languages!A623,IF(Declaration!$I$4="French",Languages!B623,IF(Declaration!$I$4="Spanish",Languages!C623,IF(Declaration!$I$4="German",Languages!D623,IF(Declaration!$I$4="Chinese",Languages!E623,IF(Declaration!$I$4="Japanese",Languages!F623,IF(Declaration!$I$4="Portugese",Languages!G623)))))))</f>
        <v>We do not work with any products suppliers</v>
      </c>
      <c r="AC4" s="7" t="str">
        <f>IF(Declaration!$I$4="English",Languages!A624,IF(Declaration!$I$4="French",Languages!B624,IF(Declaration!$I$4="Spanish",Languages!C624,IF(Declaration!$I$4="German",Languages!D624,IF(Declaration!$I$4="Chinese",Languages!E624,IF(Declaration!$I$4="Japanese",Languages!F624,IF(Declaration!$I$4="Portugese",Languages!G624)))))))</f>
        <v>We do not work with any services suppliers</v>
      </c>
      <c r="AD4" s="7" t="str">
        <f>Z3</f>
        <v xml:space="preserve">No, our recruiters do not hire subcontractors to recruit workers </v>
      </c>
      <c r="AE4" s="7" t="str">
        <f>IF(Declaration!$I$4="English",Languages!A629,IF(Declaration!$I$4="French",Languages!B629,IF(Declaration!$I$4="Spanish",Languages!C629,IF(Declaration!$I$4="German",Languages!D629,IF(Declaration!$I$4="Chinese",Languages!E629,IF(Declaration!$I$4="Japanese",Languages!F629,IF(Declaration!$I$4="Portugese",Languages!G629)))))))</f>
        <v>I don't know</v>
      </c>
      <c r="AF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G4" s="147" t="str">
        <f>IF(Declaration!$I$4="English",Languages!A621,IF(Declaration!$I$4="French",Languages!B621,IF(Declaration!$I$4="Spanish",Languages!C621,IF(Declaration!$I$4="German",Languages!D621,IF(Declaration!$I$4="Chinese",Languages!E621,IF(Declaration!$I$4="Japanese",Languages!F621,IF(Declaration!$I$4="Portugese",Languages!G621)))))))</f>
        <v xml:space="preserve">N/A - We do not work with any direct suppliers  </v>
      </c>
      <c r="AH4" s="147" t="str">
        <f>IF(Declaration!$I$4="English",Languages!A625,IF(Declaration!$I$4="French",Languages!B625,IF(Declaration!$I$4="Spanish",Languages!C625,IF(Declaration!$I$4="German",Languages!D625,IF(Declaration!$I$4="Chinese",Languages!E625,IF(Declaration!$I$4="Japanese",Languages!F625,IF(Declaration!$I$4="Portugese",Languages!G625)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630,IF(Declaration!$I$4="French",Languages!B630,IF(Declaration!$I$4="Spanish",Languages!C630,IF(Declaration!$I$4="German",Languages!D630,IF(Declaration!$I$4="Chinese",Languages!E630,IF(Declaration!$I$4="Japanese",Languages!F630,IF(Declaration!$I$4="Portugese",Languages!G630)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5" customHeight="1" x14ac:dyDescent="0.3">
      <c r="A5" s="5"/>
      <c r="M5" s="6"/>
      <c r="W5" s="7" t="str">
        <f>IF(Declaration!$I$4="English",Languages!A622,IF(Declaration!$I$4="French",Languages!B622,IF(Declaration!$I$4="Spanish",Languages!C622,IF(Declaration!$I$4="German",Languages!D622,IF(Declaration!$I$4="Chinese",Languages!E622,IF(Declaration!$I$4="Japanese",Languages!F622,IF(Declaration!$I$4="Portugese",Languages!G622)))))))</f>
        <v>N/A - We do not work with any indirect suppliers</v>
      </c>
      <c r="Z5" s="7" t="str">
        <f>IF(Declaration!$I$4="English",Languages!A617,IF(Declaration!$I$4="French",Languages!B617,IF(Declaration!$I$4="Spanish",Languages!C617,IF(Declaration!$I$4="German",Languages!D617,IF(Declaration!$I$4="Chinese",Languages!E617,IF(Declaration!$I$4="Japanese",Languages!F617,IF(Declaration!$I$4="Portugese",Languages!G617)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3.15" customHeight="1" x14ac:dyDescent="0.3">
      <c r="A6" s="5"/>
      <c r="B6" s="342"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43"/>
      <c r="D6" s="343"/>
      <c r="E6" s="343"/>
      <c r="F6" s="343"/>
      <c r="G6" s="343"/>
      <c r="H6" s="343"/>
      <c r="I6" s="343"/>
      <c r="J6" s="343"/>
      <c r="K6" s="343"/>
      <c r="L6" s="344"/>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5" customHeight="1" x14ac:dyDescent="0.3">
      <c r="A7" s="5"/>
      <c r="M7" s="6"/>
      <c r="P7" s="161" t="str">
        <f>IF(Declaration!$I$4="English",Languages!$A685,IF(Declaration!$I$4="French",Languages!$B685,IF(Declaration!$I$4="Spanish",Languages!$C685,IF(Declaration!$I$4="German",Languages!$D685,IF(Declaration!$I$4="Chinese",Languages!$E685,IF(Declaration!$I$4="Japanese",Languages!$F685,IF(Declaration!$I$4="Portugese",Languages!$G685)))))))</f>
        <v>Bamboo</v>
      </c>
      <c r="Q7" s="161" t="str">
        <f>IF(Declaration!$I$4="English",Languages!$A686,IF(Declaration!$I$4="French",Languages!$B686,IF(Declaration!$I$4="Spanish",Languages!$C686,IF(Declaration!$I$4="German",Languages!$D686,IF(Declaration!$I$4="Chinese",Languages!$E686,IF(Declaration!$I$4="Japanese",Languages!$F686,IF(Declaration!$I$4="Portugese",Languages!$G686)))))))</f>
        <v>Bananas</v>
      </c>
      <c r="R7" s="161" t="str">
        <f>IF(Declaration!$I$4="English",Languages!$A687,IF(Declaration!$I$4="French",Languages!$B687,IF(Declaration!$I$4="Spanish",Languages!$C687,IF(Declaration!$I$4="German",Languages!$D687,IF(Declaration!$I$4="Chinese",Languages!$E687,IF(Declaration!$I$4="Japanese",Languages!$F687,IF(Declaration!$I$4="Portugese",Languages!$G687)))))))</f>
        <v>Beans</v>
      </c>
      <c r="S7" s="161"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T7" s="161"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U7" s="161" t="str">
        <f>IF(Declaration!$I$4="English",Languages!$A690,IF(Declaration!$I$4="French",Languages!$B690,IF(Declaration!$I$4="Spanish",Languages!$C690,IF(Declaration!$I$4="German",Languages!$D690,IF(Declaration!$I$4="Chinese",Languages!$E690,IF(Declaration!$I$4="Japanese",Languages!$F690,IF(Declaration!$I$4="Portugese",Languages!$G690)))))))</f>
        <v>Blueberries</v>
      </c>
      <c r="V7" s="161" t="str">
        <f>IF(Declaration!$I$4="English",Languages!$A691,IF(Declaration!$I$4="French",Languages!$B691,IF(Declaration!$I$4="Spanish",Languages!$C691,IF(Declaration!$I$4="German",Languages!$D691,IF(Declaration!$I$4="Chinese",Languages!$E691,IF(Declaration!$I$4="Japanese",Languages!$F691,IF(Declaration!$I$4="Portugese",Languages!$G691)))))))</f>
        <v>Bovines</v>
      </c>
      <c r="W7" s="161"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X7" s="161" t="str">
        <f>IF(Declaration!$I$4="English",Languages!$A693,IF(Declaration!$I$4="French",Languages!$B693,IF(Declaration!$I$4="Spanish",Languages!$C693,IF(Declaration!$I$4="German",Languages!$D693,IF(Declaration!$I$4="Chinese",Languages!$E693,IF(Declaration!$I$4="Japanese",Languages!$F693,IF(Declaration!$I$4="Portugese",Languages!$G693)))))))</f>
        <v>Broccoli</v>
      </c>
      <c r="Y7" s="161" t="str">
        <f>IF(Declaration!$I$4="English",Languages!$A694,IF(Declaration!$I$4="French",Languages!$B694,IF(Declaration!$I$4="Spanish",Languages!$C694,IF(Declaration!$I$4="German",Languages!$D694,IF(Declaration!$I$4="Chinese",Languages!$E694,IF(Declaration!$I$4="Japanese",Languages!$F694,IF(Declaration!$I$4="Portugese",Languages!$G694)))))))</f>
        <v>Cabbages</v>
      </c>
      <c r="Z7" s="161" t="str">
        <f>IF(Declaration!$I$4="English",Languages!$A695,IF(Declaration!$I$4="French",Languages!$B695,IF(Declaration!$I$4="Spanish",Languages!$C695,IF(Declaration!$I$4="German",Languages!$D695,IF(Declaration!$I$4="Chinese",Languages!$E695,IF(Declaration!$I$4="Japanese",Languages!$F695,IF(Declaration!$I$4="Portugese",Languages!$G695)))))))</f>
        <v>Carrots</v>
      </c>
      <c r="AA7" s="161" t="str">
        <f>IF(Declaration!$I$4="English",Languages!$A696,IF(Declaration!$I$4="French",Languages!$B696,IF(Declaration!$I$4="Spanish",Languages!$C696,IF(Declaration!$I$4="German",Languages!$D696,IF(Declaration!$I$4="Chinese",Languages!$E696,IF(Declaration!$I$4="Japanese",Languages!$F696,IF(Declaration!$I$4="Portugese",Languages!$G696)))))))</f>
        <v>Cashews</v>
      </c>
      <c r="AB7" s="161" t="str">
        <f>IF(Declaration!$I$4="English",Languages!$A697,IF(Declaration!$I$4="French",Languages!$B697,IF(Declaration!$I$4="Spanish",Languages!$C697,IF(Declaration!$I$4="German",Languages!$D697,IF(Declaration!$I$4="Chinese",Languages!$E697,IF(Declaration!$I$4="Japanese",Languages!$F697,IF(Declaration!$I$4="Portugese",Languages!$G697)))))))</f>
        <v>Cattle</v>
      </c>
      <c r="AC7" s="161" t="str">
        <f>IF(Declaration!$I$4="English",Languages!$A698,IF(Declaration!$I$4="French",Languages!$B698,IF(Declaration!$I$4="Spanish",Languages!$C698,IF(Declaration!$I$4="German",Languages!$D698,IF(Declaration!$I$4="Chinese",Languages!$E698,IF(Declaration!$I$4="Japanese",Languages!$F698,IF(Declaration!$I$4="Portugese",Languages!$G698)))))))</f>
        <v>Cereal Grains</v>
      </c>
      <c r="AD7" s="161" t="str">
        <f>IF(Declaration!$I$4="English",Languages!$A699,IF(Declaration!$I$4="French",Languages!$B699,IF(Declaration!$I$4="Spanish",Languages!$C699,IF(Declaration!$I$4="German",Languages!$D699,IF(Declaration!$I$4="Chinese",Languages!$E699,IF(Declaration!$I$4="Japanese",Languages!$F699,IF(Declaration!$I$4="Portugese",Languages!$G699)))))))</f>
        <v>Charcoal</v>
      </c>
      <c r="AE7" s="161" t="str">
        <f>IF(Declaration!$I$4="English",Languages!$A700,IF(Declaration!$I$4="French",Languages!$B700,IF(Declaration!$I$4="Spanish",Languages!$C700,IF(Declaration!$I$4="German",Languages!$D700,IF(Declaration!$I$4="Chinese",Languages!$E700,IF(Declaration!$I$4="Japanese",Languages!$F700,IF(Declaration!$I$4="Portugese",Languages!$G700)))))))</f>
        <v>Chile Peppers</v>
      </c>
      <c r="AF7" s="161" t="str">
        <f>IF(Declaration!$I$4="English",Languages!$A701,IF(Declaration!$I$4="French",Languages!$B701,IF(Declaration!$I$4="Spanish",Languages!$C701,IF(Declaration!$I$4="German",Languages!$D701,IF(Declaration!$I$4="Chinese",Languages!$E701,IF(Declaration!$I$4="Japanese",Languages!$F701,IF(Declaration!$I$4="Portugese",Languages!$G701)))))))</f>
        <v>Citrus Fruits</v>
      </c>
      <c r="AG7" s="161" t="str">
        <f>IF(Declaration!$I$4="English",Languages!$A702,IF(Declaration!$I$4="French",Languages!$B702,IF(Declaration!$I$4="Spanish",Languages!$C702,IF(Declaration!$I$4="German",Languages!$D702,IF(Declaration!$I$4="Chinese",Languages!$E702,IF(Declaration!$I$4="Japanese",Languages!$F702,IF(Declaration!$I$4="Portugese",Languages!$G702)))))))</f>
        <v>Cloves</v>
      </c>
      <c r="AH7" s="161"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AI7" s="161" t="str">
        <f>IF(Declaration!$I$4="English",Languages!$A704,IF(Declaration!$I$4="French",Languages!$B704,IF(Declaration!$I$4="Spanish",Languages!$C704,IF(Declaration!$I$4="German",Languages!$D704,IF(Declaration!$I$4="Chinese",Languages!$E704,IF(Declaration!$I$4="Japanese",Languages!$F704,IF(Declaration!$I$4="Portugese",Languages!$G704)))))))</f>
        <v>Cocoa</v>
      </c>
      <c r="AJ7" s="161" t="str">
        <f>IF(Declaration!$I$4="English",Languages!$A705,IF(Declaration!$I$4="French",Languages!$B705,IF(Declaration!$I$4="Spanish",Languages!$C705,IF(Declaration!$I$4="German",Languages!$D705,IF(Declaration!$I$4="Chinese",Languages!$E705,IF(Declaration!$I$4="Japanese",Languages!$F705,IF(Declaration!$I$4="Portugese",Languages!$G705)))))))</f>
        <v>Coconuts</v>
      </c>
      <c r="AK7" s="161" t="str">
        <f>IF(Declaration!$I$4="English",Languages!$A706,IF(Declaration!$I$4="French",Languages!$B706,IF(Declaration!$I$4="Spanish",Languages!$C706,IF(Declaration!$I$4="German",Languages!$D706,IF(Declaration!$I$4="Chinese",Languages!$E706,IF(Declaration!$I$4="Japanese",Languages!$F706,IF(Declaration!$I$4="Portugese",Languages!$G706)))))))</f>
        <v>Coffee</v>
      </c>
      <c r="AL7" s="161" t="str">
        <f>IF(Declaration!$I$4="English",Languages!$A707,IF(Declaration!$I$4="French",Languages!$B707,IF(Declaration!$I$4="Spanish",Languages!$C707,IF(Declaration!$I$4="German",Languages!$D707,IF(Declaration!$I$4="Chinese",Languages!$E707,IF(Declaration!$I$4="Japanese",Languages!$F707,IF(Declaration!$I$4="Portugese",Languages!$G707)))))))</f>
        <v>Corn</v>
      </c>
      <c r="AM7" s="161" t="str">
        <f>IF(Declaration!$I$4="English",Languages!$A708,IF(Declaration!$I$4="French",Languages!$B708,IF(Declaration!$I$4="Spanish",Languages!$C708,IF(Declaration!$I$4="German",Languages!$D708,IF(Declaration!$I$4="Chinese",Languages!$E708,IF(Declaration!$I$4="Japanese",Languages!$F708,IF(Declaration!$I$4="Portugese",Languages!$G708)))))))</f>
        <v>Cotton</v>
      </c>
      <c r="AN7" s="161"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AO7" s="161" t="str">
        <f>IF(Declaration!$I$4="English",Languages!$A712,IF(Declaration!$I$4="French",Languages!$B712,IF(Declaration!$I$4="Spanish",Languages!$C712,IF(Declaration!$I$4="German",Languages!$D712,IF(Declaration!$I$4="Chinese",Languages!$E712,IF(Declaration!$I$4="Japanese",Languages!$F712,IF(Declaration!$I$4="Portugese",Languages!$G712)))))))</f>
        <v>Cucumbers</v>
      </c>
      <c r="AP7" s="161" t="str">
        <f>IF(Declaration!$I$4="English",Languages!$A713,IF(Declaration!$I$4="French",Languages!$B713,IF(Declaration!$I$4="Spanish",Languages!$C713,IF(Declaration!$I$4="German",Languages!$D713,IF(Declaration!$I$4="Chinese",Languages!$E713,IF(Declaration!$I$4="Japanese",Languages!$F713,IF(Declaration!$I$4="Portugese",Languages!$G713)))))))</f>
        <v>Cumin</v>
      </c>
      <c r="AQ7" s="161" t="str">
        <f>IF(Declaration!$I$4="English",Languages!$A714,IF(Declaration!$I$4="French",Languages!$B714,IF(Declaration!$I$4="Spanish",Languages!$C714,IF(Declaration!$I$4="German",Languages!$D714,IF(Declaration!$I$4="Chinese",Languages!$E714,IF(Declaration!$I$4="Japanese",Languages!$F714,IF(Declaration!$I$4="Portugese",Languages!$G714)))))))</f>
        <v>Eggplants</v>
      </c>
      <c r="AR7" s="161" t="str">
        <f>IF(Declaration!$I$4="English",Languages!$A715,IF(Declaration!$I$4="French",Languages!$B715,IF(Declaration!$I$4="Spanish",Languages!$C715,IF(Declaration!$I$4="German",Languages!$D715,IF(Declaration!$I$4="Chinese",Languages!$E715,IF(Declaration!$I$4="Japanese",Languages!$F715,IF(Declaration!$I$4="Portugese",Languages!$G715)))))))</f>
        <v>Fish</v>
      </c>
      <c r="AS7" s="161" t="str">
        <f>IF(Declaration!$I$4="English",Languages!$A716,IF(Declaration!$I$4="French",Languages!$B716,IF(Declaration!$I$4="Spanish",Languages!$C716,IF(Declaration!$I$4="German",Languages!$D716,IF(Declaration!$I$4="Chinese",Languages!$E716,IF(Declaration!$I$4="Japanese",Languages!$F716,IF(Declaration!$I$4="Portugese",Languages!$G716)))))))</f>
        <v>Flowers</v>
      </c>
      <c r="AT7" s="161"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AU7" s="161" t="str">
        <f>IF(Declaration!$I$4="English",Languages!$A718,IF(Declaration!$I$4="French",Languages!$B718,IF(Declaration!$I$4="Spanish",Languages!$C718,IF(Declaration!$I$4="German",Languages!$D718,IF(Declaration!$I$4="Chinese",Languages!$E718,IF(Declaration!$I$4="Japanese",Languages!$F718,IF(Declaration!$I$4="Portugese",Languages!$G718)))))))</f>
        <v>Garlic</v>
      </c>
      <c r="AV7" s="161" t="str">
        <f>IF(Declaration!$I$4="English",Languages!$A719,IF(Declaration!$I$4="French",Languages!$B719,IF(Declaration!$I$4="Spanish",Languages!$C719,IF(Declaration!$I$4="German",Languages!$D719,IF(Declaration!$I$4="Chinese",Languages!$E719,IF(Declaration!$I$4="Japanese",Languages!$F719,IF(Declaration!$I$4="Portugese",Languages!$G719)))))))</f>
        <v>Goats</v>
      </c>
      <c r="AW7" s="161" t="str">
        <f>IF(Declaration!$I$4="English",Languages!$A720,IF(Declaration!$I$4="French",Languages!$B720,IF(Declaration!$I$4="Spanish",Languages!$C720,IF(Declaration!$I$4="German",Languages!$D720,IF(Declaration!$I$4="Chinese",Languages!$E720,IF(Declaration!$I$4="Japanese",Languages!$F720,IF(Declaration!$I$4="Portugese",Languages!$G720)))))))</f>
        <v>Grapes</v>
      </c>
      <c r="AX7" s="161" t="str">
        <f>IF(Declaration!$I$4="English",Languages!$A721,IF(Declaration!$I$4="French",Languages!$B721,IF(Declaration!$I$4="Spanish",Languages!$C721,IF(Declaration!$I$4="German",Languages!$D721,IF(Declaration!$I$4="Chinese",Languages!$E721,IF(Declaration!$I$4="Japanese",Languages!$F721,IF(Declaration!$I$4="Portugese",Languages!$G721)))))))</f>
        <v>Hazelnuts</v>
      </c>
      <c r="AY7" s="161" t="str">
        <f>IF(Declaration!$I$4="English",Languages!$A722,IF(Declaration!$I$4="French",Languages!$B722,IF(Declaration!$I$4="Spanish",Languages!$C722,IF(Declaration!$I$4="German",Languages!$D722,IF(Declaration!$I$4="Chinese",Languages!$E722,IF(Declaration!$I$4="Japanese",Languages!$F722,IF(Declaration!$I$4="Portugese",Languages!$G722)))))))</f>
        <v>Hogs</v>
      </c>
      <c r="AZ7" s="161" t="str">
        <f>IF(Declaration!$I$4="English",Languages!$A723,IF(Declaration!$I$4="French",Languages!$B723,IF(Declaration!$I$4="Spanish",Languages!$C723,IF(Declaration!$I$4="German",Languages!$D723,IF(Declaration!$I$4="Chinese",Languages!$E723,IF(Declaration!$I$4="Japanese",Languages!$F723,IF(Declaration!$I$4="Portugese",Languages!$G723)))))))</f>
        <v>Khat</v>
      </c>
      <c r="BA7" s="161"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BB7" s="161" t="str">
        <f>IF(Declaration!$I$4="English",Languages!$A725,IF(Declaration!$I$4="French",Languages!$B725,IF(Declaration!$I$4="Spanish",Languages!$C725,IF(Declaration!$I$4="German",Languages!$D725,IF(Declaration!$I$4="Chinese",Languages!$E725,IF(Declaration!$I$4="Japanese",Languages!$F725,IF(Declaration!$I$4="Portugese",Languages!$G725)))))))</f>
        <v>Lettuce</v>
      </c>
      <c r="BC7" s="161" t="str">
        <f>IF(Declaration!$I$4="English",Languages!$A726,IF(Declaration!$I$4="French",Languages!$B726,IF(Declaration!$I$4="Spanish",Languages!$C726,IF(Declaration!$I$4="German",Languages!$D726,IF(Declaration!$I$4="Chinese",Languages!$E726,IF(Declaration!$I$4="Japanese",Languages!$F726,IF(Declaration!$I$4="Portugese",Languages!$G726)))))))</f>
        <v>Lobsters</v>
      </c>
      <c r="BD7" s="161" t="str">
        <f>IF(Declaration!$I$4="English",Languages!$A727,IF(Declaration!$I$4="French",Languages!$B727,IF(Declaration!$I$4="Spanish",Languages!$C727,IF(Declaration!$I$4="German",Languages!$D727,IF(Declaration!$I$4="Chinese",Languages!$E727,IF(Declaration!$I$4="Japanese",Languages!$F727,IF(Declaration!$I$4="Portugese",Languages!$G727)))))))</f>
        <v>Manioc/Cassava</v>
      </c>
      <c r="BE7" s="161" t="str">
        <f>IF(Declaration!$I$4="English",Languages!$A728,IF(Declaration!$I$4="French",Languages!$B728,IF(Declaration!$I$4="Spanish",Languages!$C728,IF(Declaration!$I$4="German",Languages!$D728,IF(Declaration!$I$4="Chinese",Languages!$E728,IF(Declaration!$I$4="Japanese",Languages!$F728,IF(Declaration!$I$4="Portugese",Languages!$G728)))))))</f>
        <v>Melons</v>
      </c>
      <c r="BF7" s="161" t="str">
        <f>IF(Declaration!$I$4="English",Languages!$A729,IF(Declaration!$I$4="French",Languages!$B729,IF(Declaration!$I$4="Spanish",Languages!$C729,IF(Declaration!$I$4="German",Languages!$D729,IF(Declaration!$I$4="Chinese",Languages!$E729,IF(Declaration!$I$4="Japanese",Languages!$F729,IF(Declaration!$I$4="Portugese",Languages!$G729)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731,IF(Declaration!$I$4="French",Languages!$B731,IF(Declaration!$I$4="Spanish",Languages!$C731,IF(Declaration!$I$4="German",Languages!$D731,IF(Declaration!$I$4="Chinese",Languages!$E731,IF(Declaration!$I$4="Japanese",Languages!$F731,IF(Declaration!$I$4="Portugese",Languages!$G731)))))))</f>
        <v>Olives</v>
      </c>
      <c r="BI7" s="161" t="str">
        <f>IF(Declaration!$I$4="English",Languages!$A732,IF(Declaration!$I$4="French",Languages!$B732,IF(Declaration!$I$4="Spanish",Languages!$C732,IF(Declaration!$I$4="German",Languages!$D732,IF(Declaration!$I$4="Chinese",Languages!$E732,IF(Declaration!$I$4="Japanese",Languages!$F732,IF(Declaration!$I$4="Portugese",Languages!$G732)))))))</f>
        <v>Onions</v>
      </c>
      <c r="BJ7" s="161" t="str">
        <f>IF(Declaration!$I$4="English",Languages!$A734,IF(Declaration!$I$4="French",Languages!$B734,IF(Declaration!$I$4="Spanish",Languages!$C734,IF(Declaration!$I$4="German",Languages!$D734,IF(Declaration!$I$4="Chinese",Languages!$E734,IF(Declaration!$I$4="Japanese",Languages!$F734,IF(Declaration!$I$4="Portugese",Languages!$G734)))))))</f>
        <v>Palm Thatch</v>
      </c>
      <c r="BK7" s="161" t="str">
        <f>IF(Declaration!$I$4="English",Languages!$A735,IF(Declaration!$I$4="French",Languages!$B735,IF(Declaration!$I$4="Spanish",Languages!$C735,IF(Declaration!$I$4="German",Languages!$D735,IF(Declaration!$I$4="Chinese",Languages!$E735,IF(Declaration!$I$4="Japanese",Languages!$F735,IF(Declaration!$I$4="Portugese",Languages!$G735)))))))</f>
        <v>Peanuts</v>
      </c>
      <c r="BL7" s="161" t="str">
        <f>IF(Declaration!$I$4="English",Languages!$A736,IF(Declaration!$I$4="French",Languages!$B736,IF(Declaration!$I$4="Spanish",Languages!$C736,IF(Declaration!$I$4="German",Languages!$D736,IF(Declaration!$I$4="Chinese",Languages!$E736,IF(Declaration!$I$4="Japanese",Languages!$F736,IF(Declaration!$I$4="Portugese",Languages!$G736)))))))</f>
        <v>Pepper</v>
      </c>
      <c r="BM7" s="161" t="str">
        <f>IF(Declaration!$I$4="English",Languages!$A737,IF(Declaration!$I$4="French",Languages!$B737,IF(Declaration!$I$4="Spanish",Languages!$C737,IF(Declaration!$I$4="German",Languages!$D737,IF(Declaration!$I$4="Chinese",Languages!$E737,IF(Declaration!$I$4="Japanese",Languages!$F737,IF(Declaration!$I$4="Portugese",Languages!$G737)))))))</f>
        <v>Peppers</v>
      </c>
      <c r="BN7" s="161" t="str">
        <f>IF(Declaration!$I$4="English",Languages!$A738,IF(Declaration!$I$4="French",Languages!$B738,IF(Declaration!$I$4="Spanish",Languages!$C738,IF(Declaration!$I$4="German",Languages!$D738,IF(Declaration!$I$4="Chinese",Languages!$E738,IF(Declaration!$I$4="Japanese",Languages!$F738,IF(Declaration!$I$4="Portugese",Languages!$G738)))))))</f>
        <v>Pineapples</v>
      </c>
      <c r="BO7" s="161" t="str">
        <f>IF(Declaration!$I$4="English",Languages!$A739,IF(Declaration!$I$4="French",Languages!$B739,IF(Declaration!$I$4="Spanish",Languages!$C739,IF(Declaration!$I$4="German",Languages!$D739,IF(Declaration!$I$4="Chinese",Languages!$E739,IF(Declaration!$I$4="Japanese",Languages!$F739,IF(Declaration!$I$4="Portugese",Languages!$G739)))))))</f>
        <v>Poppies</v>
      </c>
      <c r="BP7" s="161" t="str">
        <f>IF(Declaration!$I$4="English",Languages!$A740,IF(Declaration!$I$4="French",Languages!$B740,IF(Declaration!$I$4="Spanish",Languages!$C740,IF(Declaration!$I$4="German",Languages!$D740,IF(Declaration!$I$4="Chinese",Languages!$E740,IF(Declaration!$I$4="Japanese",Languages!$F740,IF(Declaration!$I$4="Portugese",Languages!$G740)))))))</f>
        <v>Potatoes</v>
      </c>
      <c r="BQ7" s="161" t="str">
        <f>IF(Declaration!$I$4="English",Languages!$A741,IF(Declaration!$I$4="French",Languages!$B741,IF(Declaration!$I$4="Spanish",Languages!$C741,IF(Declaration!$I$4="German",Languages!$D741,IF(Declaration!$I$4="Chinese",Languages!$E741,IF(Declaration!$I$4="Japanese",Languages!$F741,IF(Declaration!$I$4="Portugese",Languages!$G741)))))))</f>
        <v>Poultry</v>
      </c>
      <c r="BR7" s="161" t="str">
        <f>IF(Declaration!$I$4="English",Languages!$A742,IF(Declaration!$I$4="French",Languages!$B742,IF(Declaration!$I$4="Spanish",Languages!$C742,IF(Declaration!$I$4="German",Languages!$D742,IF(Declaration!$I$4="Chinese",Languages!$E742,IF(Declaration!$I$4="Japanese",Languages!$F742,IF(Declaration!$I$4="Portugese",Languages!$G742)))))))</f>
        <v>Pulses (legumes)</v>
      </c>
      <c r="BS7" s="161" t="str">
        <f>IF(Declaration!$I$4="English",Languages!$A745,IF(Declaration!$I$4="French",Languages!$B745,IF(Declaration!$I$4="Spanish",Languages!$C745,IF(Declaration!$I$4="German",Languages!$D745,IF(Declaration!$I$4="Chinese",Languages!$E745,IF(Declaration!$I$4="Japanese",Languages!$F745,IF(Declaration!$I$4="Portugese",Languages!$G745)))))))</f>
        <v>Rice</v>
      </c>
      <c r="BT7" s="161" t="str">
        <f>IF(Declaration!$I$4="English",Languages!$A746,IF(Declaration!$I$4="French",Languages!$B746,IF(Declaration!$I$4="Spanish",Languages!$C746,IF(Declaration!$I$4="German",Languages!$D746,IF(Declaration!$I$4="Chinese",Languages!$E746,IF(Declaration!$I$4="Japanese",Languages!$F746,IF(Declaration!$I$4="Portugese",Languages!$G746)))))))</f>
        <v>Rubber</v>
      </c>
      <c r="BU7" s="161" t="str">
        <f>IF(Declaration!$I$4="English",Languages!$A747,IF(Declaration!$I$4="French",Languages!$B747,IF(Declaration!$I$4="Spanish",Languages!$C747,IF(Declaration!$I$4="German",Languages!$D747,IF(Declaration!$I$4="Chinese",Languages!$E747,IF(Declaration!$I$4="Japanese",Languages!$F747,IF(Declaration!$I$4="Portugese",Languages!$G747)))))))</f>
        <v>Sesame</v>
      </c>
      <c r="BV7" s="161" t="str">
        <f>IF(Declaration!$I$4="English",Languages!$A748,IF(Declaration!$I$4="French",Languages!$B748,IF(Declaration!$I$4="Spanish",Languages!$C748,IF(Declaration!$I$4="German",Languages!$D748,IF(Declaration!$I$4="Chinese",Languages!$E748,IF(Declaration!$I$4="Japanese",Languages!$F748,IF(Declaration!$I$4="Portugese",Languages!$G748)))))))</f>
        <v>Sheep</v>
      </c>
      <c r="BW7" s="161" t="str">
        <f>IF(Declaration!$I$4="English",Languages!$A749,IF(Declaration!$I$4="French",Languages!$B749,IF(Declaration!$I$4="Spanish",Languages!$C749,IF(Declaration!$I$4="German",Languages!$D749,IF(Declaration!$I$4="Chinese",Languages!$E749,IF(Declaration!$I$4="Japanese",Languages!$F749,IF(Declaration!$I$4="Portugese",Languages!$G749)))))))</f>
        <v>Shellfish</v>
      </c>
      <c r="BX7" s="161" t="str">
        <f>IF(Declaration!$I$4="English",Languages!$A750,IF(Declaration!$I$4="French",Languages!$B750,IF(Declaration!$I$4="Spanish",Languages!$C750,IF(Declaration!$I$4="German",Languages!$D750,IF(Declaration!$I$4="Chinese",Languages!$E750,IF(Declaration!$I$4="Japanese",Languages!$F750,IF(Declaration!$I$4="Portugese",Languages!$G750)))))))</f>
        <v>Shrimp</v>
      </c>
      <c r="BY7" s="161" t="str">
        <f>IF(Declaration!$I$4="English",Languages!$A751,IF(Declaration!$I$4="French",Languages!$B751,IF(Declaration!$I$4="Spanish",Languages!$C751,IF(Declaration!$I$4="German",Languages!$D751,IF(Declaration!$I$4="Chinese",Languages!$E751,IF(Declaration!$I$4="Japanese",Languages!$F751,IF(Declaration!$I$4="Portugese",Languages!$G751)))))))</f>
        <v>Silk Cocoons</v>
      </c>
      <c r="BZ7" s="161" t="str">
        <f>IF(Declaration!$I$4="English",Languages!$A752,IF(Declaration!$I$4="French",Languages!$B752,IF(Declaration!$I$4="Spanish",Languages!$C752,IF(Declaration!$I$4="German",Languages!$D752,IF(Declaration!$I$4="Chinese",Languages!$E752,IF(Declaration!$I$4="Japanese",Languages!$F752,IF(Declaration!$I$4="Portugese",Languages!$G752)))))))</f>
        <v>Sisal</v>
      </c>
      <c r="CA7" s="161" t="str">
        <f>IF(Declaration!$I$4="English",Languages!$A753,IF(Declaration!$I$4="French",Languages!$B753,IF(Declaration!$I$4="Spanish",Languages!$C753,IF(Declaration!$I$4="German",Languages!$D753,IF(Declaration!$I$4="Chinese",Languages!$E753,IF(Declaration!$I$4="Japanese",Languages!$F753,IF(Declaration!$I$4="Portugese",Languages!$G753)))))))</f>
        <v>Strawberries</v>
      </c>
      <c r="CB7" s="161" t="str">
        <f>IF(Declaration!$I$4="English",Languages!$A754,IF(Declaration!$I$4="French",Languages!$B754,IF(Declaration!$I$4="Spanish",Languages!$C754,IF(Declaration!$I$4="German",Languages!$D754,IF(Declaration!$I$4="Chinese",Languages!$E754,IF(Declaration!$I$4="Japanese",Languages!$F754,IF(Declaration!$I$4="Portugese",Languages!$G754)))))))</f>
        <v>Sugar Beets</v>
      </c>
      <c r="CC7" s="161" t="str">
        <f>IF(Declaration!$I$4="English",Languages!$A755,IF(Declaration!$I$4="French",Languages!$B755,IF(Declaration!$I$4="Spanish",Languages!$C755,IF(Declaration!$I$4="German",Languages!$D755,IF(Declaration!$I$4="Chinese",Languages!$E755,IF(Declaration!$I$4="Japanese",Languages!$F755,IF(Declaration!$I$4="Portugese",Languages!$G755)))))))</f>
        <v>Sugarcane</v>
      </c>
      <c r="CD7" s="161" t="str">
        <f>IF(Declaration!$I$4="English",Languages!$A756,IF(Declaration!$I$4="French",Languages!$B756,IF(Declaration!$I$4="Spanish",Languages!$C756,IF(Declaration!$I$4="German",Languages!$D756,IF(Declaration!$I$4="Chinese",Languages!$E756,IF(Declaration!$I$4="Japanese",Languages!$F756,IF(Declaration!$I$4="Portugese",Languages!$G756)))))))</f>
        <v>Sunflowers</v>
      </c>
      <c r="CE7" s="161" t="str">
        <f>IF(Declaration!$I$4="English",Languages!$A757,IF(Declaration!$I$4="French",Languages!$B757,IF(Declaration!$I$4="Spanish",Languages!$C757,IF(Declaration!$I$4="German",Languages!$D757,IF(Declaration!$I$4="Chinese",Languages!$E757,IF(Declaration!$I$4="Japanese",Languages!$F757,IF(Declaration!$I$4="Portugese",Languages!$G757)))))))</f>
        <v>Sweet Potatoes</v>
      </c>
      <c r="CF7" s="161" t="str">
        <f>IF(Declaration!$I$4="English",Languages!$A758,IF(Declaration!$I$4="French",Languages!$B758,IF(Declaration!$I$4="Spanish",Languages!$C758,IF(Declaration!$I$4="German",Languages!$D758,IF(Declaration!$I$4="Chinese",Languages!$E758,IF(Declaration!$I$4="Japanese",Languages!$F758,IF(Declaration!$I$4="Portugese",Languages!$G758)))))))</f>
        <v>Tea</v>
      </c>
      <c r="CG7" s="161" t="str">
        <f>IF(Declaration!$I$4="English",Languages!$A759,IF(Declaration!$I$4="French",Languages!$B759,IF(Declaration!$I$4="Spanish",Languages!$C759,IF(Declaration!$I$4="German",Languages!$D759,IF(Declaration!$I$4="Chinese",Languages!$E759,IF(Declaration!$I$4="Japanese",Languages!$F759,IF(Declaration!$I$4="Portugese",Languages!$G759)))))))</f>
        <v>Teak</v>
      </c>
      <c r="CH7" s="161" t="str">
        <f>IF(Declaration!$I$4="English",Languages!$A760,IF(Declaration!$I$4="French",Languages!$B760,IF(Declaration!$I$4="Spanish",Languages!$C760,IF(Declaration!$I$4="German",Languages!$D760,IF(Declaration!$I$4="Chinese",Languages!$E760,IF(Declaration!$I$4="Japanese",Languages!$F760,IF(Declaration!$I$4="Portugese",Languages!$G760)))))))</f>
        <v>Tilapia (fish)</v>
      </c>
      <c r="CI7" s="161" t="str">
        <f>IF(Declaration!$I$4="English",Languages!$A761,IF(Declaration!$I$4="French",Languages!$B761,IF(Declaration!$I$4="Spanish",Languages!$C761,IF(Declaration!$I$4="German",Languages!$D761,IF(Declaration!$I$4="Chinese",Languages!$E761,IF(Declaration!$I$4="Japanese",Languages!$F761,IF(Declaration!$I$4="Portugese",Languages!$G761)))))))</f>
        <v>Timber</v>
      </c>
      <c r="CJ7" s="161" t="str">
        <f>IF(Declaration!$I$4="English",Languages!$A762,IF(Declaration!$I$4="French",Languages!$B762,IF(Declaration!$I$4="Spanish",Languages!$C762,IF(Declaration!$I$4="German",Languages!$D762,IF(Declaration!$I$4="Chinese",Languages!$E762,IF(Declaration!$I$4="Japanese",Languages!$F762,IF(Declaration!$I$4="Portugese",Languages!$G762)))))))</f>
        <v>Tobacco</v>
      </c>
      <c r="CK7" s="161" t="str">
        <f>IF(Declaration!$I$4="English",Languages!$A763,IF(Declaration!$I$4="French",Languages!$B763,IF(Declaration!$I$4="Spanish",Languages!$C763,IF(Declaration!$I$4="German",Languages!$D763,IF(Declaration!$I$4="Chinese",Languages!$E763,IF(Declaration!$I$4="Japanese",Languages!$F763,IF(Declaration!$I$4="Portugese",Languages!$G763)))))))</f>
        <v>Tomatoes</v>
      </c>
      <c r="CL7" s="161" t="str">
        <f>IF(Declaration!$I$4="English",Languages!$A764,IF(Declaration!$I$4="French",Languages!$B764,IF(Declaration!$I$4="Spanish",Languages!$C764,IF(Declaration!$I$4="German",Languages!$D764,IF(Declaration!$I$4="Chinese",Languages!$E764,IF(Declaration!$I$4="Japanese",Languages!$F764,IF(Declaration!$I$4="Portugese",Languages!$G764)))))))</f>
        <v>Vanilla</v>
      </c>
      <c r="CM7" s="161" t="str">
        <f>IF(Declaration!$I$4="English",Languages!$A765,IF(Declaration!$I$4="French",Languages!$B765,IF(Declaration!$I$4="Spanish",Languages!$C765,IF(Declaration!$I$4="German",Languages!$D765,IF(Declaration!$I$4="Chinese",Languages!$E765,IF(Declaration!$I$4="Japanese",Languages!$F765,IF(Declaration!$I$4="Portugese",Languages!$G765)))))))</f>
        <v>Wheat</v>
      </c>
      <c r="CN7" s="161"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CO7" s="161"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CP7" s="161"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CQ7" s="161" t="str">
        <f>IF(Declaration!$I$4="English",Languages!$A770,IF(Declaration!$I$4="French",Languages!$B770,IF(Declaration!$I$4="Spanish",Languages!$C770,IF(Declaration!$I$4="German",Languages!$D770,IF(Declaration!$I$4="Chinese",Languages!$E770,IF(Declaration!$I$4="Japanese",Languages!$F770,IF(Declaration!$I$4="Portugese",Languages!$G770)))))))</f>
        <v>Baked Goods</v>
      </c>
      <c r="CR7" s="161" t="str">
        <f>IF(Declaration!$I$4="English",Languages!$A771,IF(Declaration!$I$4="French",Languages!$B771,IF(Declaration!$I$4="Spanish",Languages!$C771,IF(Declaration!$I$4="German",Languages!$D771,IF(Declaration!$I$4="Chinese",Languages!$E771,IF(Declaration!$I$4="Japanese",Languages!$F771,IF(Declaration!$I$4="Portugese",Languages!$G771)))))))</f>
        <v>Beef</v>
      </c>
      <c r="CS7" s="161"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CT7" s="161" t="str">
        <f>IF(Declaration!$I$4="English",Languages!$A773,IF(Declaration!$I$4="French",Languages!$B773,IF(Declaration!$I$4="Spanish",Languages!$C773,IF(Declaration!$I$4="German",Languages!$D773,IF(Declaration!$I$4="Chinese",Languages!$E773,IF(Declaration!$I$4="Japanese",Languages!$F773,IF(Declaration!$I$4="Portugese",Languages!$G773)))))))</f>
        <v>Brassware</v>
      </c>
      <c r="CU7" s="161" t="str">
        <f>IF(Declaration!$I$4="English",Languages!$A774,IF(Declaration!$I$4="French",Languages!$B774,IF(Declaration!$I$4="Spanish",Languages!$C774,IF(Declaration!$I$4="German",Languages!$D774,IF(Declaration!$I$4="Chinese",Languages!$E774,IF(Declaration!$I$4="Japanese",Languages!$F774,IF(Declaration!$I$4="Portugese",Languages!$G774)))))))</f>
        <v>Bricks</v>
      </c>
      <c r="CV7" s="161" t="str">
        <f>IF(Declaration!$I$4="English",Languages!$A775,IF(Declaration!$I$4="French",Languages!$B775,IF(Declaration!$I$4="Spanish",Languages!$C775,IF(Declaration!$I$4="German",Languages!$D775,IF(Declaration!$I$4="Chinese",Languages!$E775,IF(Declaration!$I$4="Japanese",Languages!$F775,IF(Declaration!$I$4="Portugese",Languages!$G775)))))))</f>
        <v>Bricks (clay)</v>
      </c>
      <c r="CW7" s="161" t="str">
        <f>IF(Declaration!$I$4="English",Languages!$A776,IF(Declaration!$I$4="French",Languages!$B776,IF(Declaration!$I$4="Spanish",Languages!$C776,IF(Declaration!$I$4="German",Languages!$D776,IF(Declaration!$I$4="Chinese",Languages!$E776,IF(Declaration!$I$4="Japanese",Languages!$F776,IF(Declaration!$I$4="Portugese",Languages!$G776)))))))</f>
        <v>Carpets</v>
      </c>
      <c r="CX7" s="161" t="str">
        <f>IF(Declaration!$I$4="English",Languages!$A777,IF(Declaration!$I$4="French",Languages!$B777,IF(Declaration!$I$4="Spanish",Languages!$C777,IF(Declaration!$I$4="German",Languages!$D777,IF(Declaration!$I$4="Chinese",Languages!$E777,IF(Declaration!$I$4="Japanese",Languages!$F777,IF(Declaration!$I$4="Portugese",Languages!$G777)))))))</f>
        <v>Cement</v>
      </c>
      <c r="CY7" s="161" t="str">
        <f>IF(Declaration!$I$4="English",Languages!$A778,IF(Declaration!$I$4="French",Languages!$B778,IF(Declaration!$I$4="Spanish",Languages!$C778,IF(Declaration!$I$4="German",Languages!$D778,IF(Declaration!$I$4="Chinese",Languages!$E778,IF(Declaration!$I$4="Japanese",Languages!$F778,IF(Declaration!$I$4="Portugese",Languages!$G778)))))))</f>
        <v>Ceramics</v>
      </c>
      <c r="CZ7" s="161"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DA7" s="161" t="str">
        <f>IF(Declaration!$I$4="English",Languages!$A781,IF(Declaration!$I$4="French",Languages!$B781,IF(Declaration!$I$4="Spanish",Languages!$C781,IF(Declaration!$I$4="German",Languages!$D781,IF(Declaration!$I$4="Chinese",Languages!$E781,IF(Declaration!$I$4="Japanese",Languages!$F781,IF(Declaration!$I$4="Portugese",Languages!$G781)))))))</f>
        <v>Dried Fish</v>
      </c>
      <c r="DB7" s="161" t="str">
        <f>IF(Declaration!$I$4="English",Languages!$A782,IF(Declaration!$I$4="French",Languages!$B782,IF(Declaration!$I$4="Spanish",Languages!$C782,IF(Declaration!$I$4="German",Languages!$D782,IF(Declaration!$I$4="Chinese",Languages!$E782,IF(Declaration!$I$4="Japanese",Languages!$F782,IF(Declaration!$I$4="Portugese",Languages!$G782)))))))</f>
        <v>Electronics</v>
      </c>
      <c r="DC7" s="161"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DD7" s="161"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DE7" s="161" t="str">
        <f>IF(Declaration!$I$4="English",Languages!$A785,IF(Declaration!$I$4="French",Languages!$B785,IF(Declaration!$I$4="Spanish",Languages!$C785,IF(Declaration!$I$4="German",Languages!$D785,IF(Declaration!$I$4="Chinese",Languages!$E785,IF(Declaration!$I$4="Japanese",Languages!$F785,IF(Declaration!$I$4="Portugese",Languages!$G785)))))))</f>
        <v>Fireworks</v>
      </c>
      <c r="DF7" s="161" t="str">
        <f>IF(Declaration!$I$4="English",Languages!$A786,IF(Declaration!$I$4="French",Languages!$B786,IF(Declaration!$I$4="Spanish",Languages!$C786,IF(Declaration!$I$4="German",Languages!$D786,IF(Declaration!$I$4="Chinese",Languages!$E786,IF(Declaration!$I$4="Japanese",Languages!$F786,IF(Declaration!$I$4="Portugese",Languages!$G786)))))))</f>
        <v>Footwear</v>
      </c>
      <c r="DG7" s="161" t="str">
        <f>IF(Declaration!$I$4="English",Languages!$A787,IF(Declaration!$I$4="French",Languages!$B787,IF(Declaration!$I$4="Spanish",Languages!$C787,IF(Declaration!$I$4="German",Languages!$D787,IF(Declaration!$I$4="Chinese",Languages!$E787,IF(Declaration!$I$4="Japanese",Languages!$F787,IF(Declaration!$I$4="Portugese",Languages!$G787)))))))</f>
        <v>Footwear (sandals)</v>
      </c>
      <c r="DH7" s="161" t="str">
        <f>IF(Declaration!$I$4="English",Languages!$A788,IF(Declaration!$I$4="French",Languages!$B788,IF(Declaration!$I$4="Spanish",Languages!$C788,IF(Declaration!$I$4="German",Languages!$D788,IF(Declaration!$I$4="Chinese",Languages!$E788,IF(Declaration!$I$4="Japanese",Languages!$F788,IF(Declaration!$I$4="Portugese",Languages!$G788)))))))</f>
        <v>Furniture</v>
      </c>
      <c r="DI7" s="161" t="str">
        <f>IF(Declaration!$I$4="English",Languages!$A789,IF(Declaration!$I$4="French",Languages!$B789,IF(Declaration!$I$4="Spanish",Languages!$C789,IF(Declaration!$I$4="German",Languages!$D789,IF(Declaration!$I$4="Chinese",Languages!$E789,IF(Declaration!$I$4="Japanese",Languages!$F789,IF(Declaration!$I$4="Portugese",Languages!$G789)))))))</f>
        <v>Furniture (steel)</v>
      </c>
      <c r="DJ7" s="161" t="str">
        <f>IF(Declaration!$I$4="English",Languages!$A790,IF(Declaration!$I$4="French",Languages!$B790,IF(Declaration!$I$4="Spanish",Languages!$C790,IF(Declaration!$I$4="German",Languages!$D790,IF(Declaration!$I$4="Chinese",Languages!$E790,IF(Declaration!$I$4="Japanese",Languages!$F790,IF(Declaration!$I$4="Portugese",Languages!$G790)))))))</f>
        <v>Garments</v>
      </c>
      <c r="DK7" s="161" t="str">
        <f>IF(Declaration!$I$4="English",Languages!$A791,IF(Declaration!$I$4="French",Languages!$B791,IF(Declaration!$I$4="Spanish",Languages!$C791,IF(Declaration!$I$4="German",Languages!$D791,IF(Declaration!$I$4="Chinese",Languages!$E791,IF(Declaration!$I$4="Japanese",Languages!$F791,IF(Declaration!$I$4="Portugese",Languages!$G791)))))))</f>
        <v>Glass</v>
      </c>
      <c r="DL7" s="161" t="str">
        <f>IF(Declaration!$I$4="English",Languages!$A792,IF(Declaration!$I$4="French",Languages!$B792,IF(Declaration!$I$4="Spanish",Languages!$C792,IF(Declaration!$I$4="German",Languages!$D792,IF(Declaration!$I$4="Chinese",Languages!$E792,IF(Declaration!$I$4="Japanese",Languages!$F792,IF(Declaration!$I$4="Portugese",Languages!$G792)))))))</f>
        <v>Glass Bangles</v>
      </c>
      <c r="DM7" s="161" t="str">
        <f>IF(Declaration!$I$4="English",Languages!$A793,IF(Declaration!$I$4="French",Languages!$B793,IF(Declaration!$I$4="Spanish",Languages!$C793,IF(Declaration!$I$4="German",Languages!$D793,IF(Declaration!$I$4="Chinese",Languages!$E793,IF(Declaration!$I$4="Japanese",Languages!$F793,IF(Declaration!$I$4="Portugese",Languages!$G793)))))))</f>
        <v>Gloves</v>
      </c>
      <c r="DN7" s="161" t="str">
        <f>IF(Declaration!$I$4="English",Languages!$A794,IF(Declaration!$I$4="French",Languages!$B794,IF(Declaration!$I$4="Spanish",Languages!$C794,IF(Declaration!$I$4="German",Languages!$D794,IF(Declaration!$I$4="Chinese",Languages!$E794,IF(Declaration!$I$4="Japanese",Languages!$F794,IF(Declaration!$I$4="Portugese",Languages!$G794)))))))</f>
        <v>Hair Products</v>
      </c>
      <c r="DO7" s="161"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DP7" s="161" t="str">
        <f>IF(Declaration!$I$4="English",Languages!$A796,IF(Declaration!$I$4="French",Languages!$B796,IF(Declaration!$I$4="Spanish",Languages!$C796,IF(Declaration!$I$4="German",Languages!$D796,IF(Declaration!$I$4="Chinese",Languages!$E796,IF(Declaration!$I$4="Japanese",Languages!$F796,IF(Declaration!$I$4="Portugese",Languages!$G796)))))))</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DS7" s="161" t="str">
        <f>IF(Declaration!$I$4="English",Languages!$A799,IF(Declaration!$I$4="French",Languages!$B799,IF(Declaration!$I$4="Spanish",Languages!$C799,IF(Declaration!$I$4="German",Languages!$D799,IF(Declaration!$I$4="Chinese",Languages!$E799,IF(Declaration!$I$4="Japanese",Languages!$F799,IF(Declaration!$I$4="Portugese",Languages!$G799)))))))</f>
        <v>Locks</v>
      </c>
      <c r="DT7" s="161" t="str">
        <f>IF(Declaration!$I$4="English",Languages!$A800,IF(Declaration!$I$4="French",Languages!$B800,IF(Declaration!$I$4="Spanish",Languages!$C800,IF(Declaration!$I$4="German",Languages!$D800,IF(Declaration!$I$4="Chinese",Languages!$E800,IF(Declaration!$I$4="Japanese",Languages!$F800,IF(Declaration!$I$4="Portugese",Languages!$G800)))))))</f>
        <v>Matches</v>
      </c>
      <c r="DU7" s="161" t="str">
        <f>IF(Declaration!$I$4="English",Languages!$A801,IF(Declaration!$I$4="French",Languages!$B801,IF(Declaration!$I$4="Spanish",Languages!$C801,IF(Declaration!$I$4="German",Languages!$D801,IF(Declaration!$I$4="Chinese",Languages!$E801,IF(Declaration!$I$4="Japanese",Languages!$F801,IF(Declaration!$I$4="Portugese",Languages!$G801)))))))</f>
        <v>Meat</v>
      </c>
      <c r="DV7" s="161" t="str">
        <f>IF(Declaration!$I$4="English",Languages!$A802,IF(Declaration!$I$4="French",Languages!$B802,IF(Declaration!$I$4="Spanish",Languages!$C802,IF(Declaration!$I$4="German",Languages!$D802,IF(Declaration!$I$4="Chinese",Languages!$E802,IF(Declaration!$I$4="Japanese",Languages!$F802,IF(Declaration!$I$4="Portugese",Languages!$G802)))))))</f>
        <v>Nails</v>
      </c>
      <c r="DW7" s="161" t="str">
        <f>IF(Declaration!$I$4="English",Languages!$A805,IF(Declaration!$I$4="French",Languages!$B805,IF(Declaration!$I$4="Spanish",Languages!$C805,IF(Declaration!$I$4="German",Languages!$D805,IF(Declaration!$I$4="Chinese",Languages!$E805,IF(Declaration!$I$4="Japanese",Languages!$F805,IF(Declaration!$I$4="Portugese",Languages!$G805)))))))</f>
        <v>Polysilicon</v>
      </c>
      <c r="DX7" s="161" t="str">
        <f>IF(Declaration!$I$4="English",Languages!$A807,IF(Declaration!$I$4="French",Languages!$B807,IF(Declaration!$I$4="Spanish",Languages!$C807,IF(Declaration!$I$4="German",Languages!$D807,IF(Declaration!$I$4="Chinese",Languages!$E807,IF(Declaration!$I$4="Japanese",Languages!$F807,IF(Declaration!$I$4="Portugese",Languages!$G807)))))))</f>
        <v>Pyrotechnics</v>
      </c>
      <c r="DY7" s="161" t="str">
        <f>IF(Declaration!$I$4="English",Languages!$A808,IF(Declaration!$I$4="French",Languages!$B808,IF(Declaration!$I$4="Spanish",Languages!$C808,IF(Declaration!$I$4="German",Languages!$D808,IF(Declaration!$I$4="Chinese",Languages!$E808,IF(Declaration!$I$4="Japanese",Languages!$F808,IF(Declaration!$I$4="Portugese",Languages!$G808)))))))</f>
        <v>Rubber Gloves</v>
      </c>
      <c r="DZ7" s="161" t="str">
        <f>IF(Declaration!$I$4="English",Languages!$A809,IF(Declaration!$I$4="French",Languages!$B809,IF(Declaration!$I$4="Spanish",Languages!$C809,IF(Declaration!$I$4="German",Languages!$D809,IF(Declaration!$I$4="Chinese",Languages!$E809,IF(Declaration!$I$4="Japanese",Languages!$F809,IF(Declaration!$I$4="Portugese",Languages!$G809)))))))</f>
        <v>Silk Fabric</v>
      </c>
      <c r="EA7" s="161" t="str">
        <f>IF(Declaration!$I$4="English",Languages!$A810,IF(Declaration!$I$4="French",Languages!$B810,IF(Declaration!$I$4="Spanish",Languages!$C810,IF(Declaration!$I$4="German",Languages!$D810,IF(Declaration!$I$4="Chinese",Languages!$E810,IF(Declaration!$I$4="Japanese",Languages!$F810,IF(Declaration!$I$4="Portugese",Languages!$G810)))))))</f>
        <v>Silk Thread</v>
      </c>
      <c r="EB7" s="161" t="str">
        <f>IF(Declaration!$I$4="English",Languages!$A811,IF(Declaration!$I$4="French",Languages!$B811,IF(Declaration!$I$4="Spanish",Languages!$C811,IF(Declaration!$I$4="German",Languages!$D811,IF(Declaration!$I$4="Chinese",Languages!$E811,IF(Declaration!$I$4="Japanese",Languages!$F811,IF(Declaration!$I$4="Portugese",Languages!$G811)))))))</f>
        <v>Soap</v>
      </c>
      <c r="EC7" s="161" t="str">
        <f>IF(Declaration!$I$4="English",Languages!$A812,IF(Declaration!$I$4="French",Languages!$B812,IF(Declaration!$I$4="Spanish",Languages!$C812,IF(Declaration!$I$4="German",Languages!$D812,IF(Declaration!$I$4="Chinese",Languages!$E812,IF(Declaration!$I$4="Japanese",Languages!$F812,IF(Declaration!$I$4="Portugese",Languages!$G812)))))))</f>
        <v>Soccer Balls</v>
      </c>
      <c r="ED7" s="161"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EE7" s="161" t="str">
        <f>IF(Declaration!$I$4="English",Languages!$A816,IF(Declaration!$I$4="French",Languages!$B816,IF(Declaration!$I$4="Spanish",Languages!$C816,IF(Declaration!$I$4="German",Languages!$D816,IF(Declaration!$I$4="Chinese",Languages!$E816,IF(Declaration!$I$4="Japanese",Languages!$F816,IF(Declaration!$I$4="Portugese",Languages!$G816)))))))</f>
        <v>Textiles</v>
      </c>
      <c r="EF7" s="161"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EG7" s="161" t="str">
        <f>IF(Declaration!$I$4="English",Languages!$A818,IF(Declaration!$I$4="French",Languages!$B818,IF(Declaration!$I$4="Spanish",Languages!$C818,IF(Declaration!$I$4="German",Languages!$D818,IF(Declaration!$I$4="Chinese",Languages!$E818,IF(Declaration!$I$4="Japanese",Languages!$F818,IF(Declaration!$I$4="Portugese",Languages!$G818)))))))</f>
        <v>Textiles (jute)</v>
      </c>
      <c r="EH7" s="161" t="str">
        <f>IF(Declaration!$I$4="English",Languages!$A819,IF(Declaration!$I$4="French",Languages!$B819,IF(Declaration!$I$4="Spanish",Languages!$C819,IF(Declaration!$I$4="German",Languages!$D819,IF(Declaration!$I$4="Chinese",Languages!$E819,IF(Declaration!$I$4="Japanese",Languages!$F819,IF(Declaration!$I$4="Portugese",Languages!$G819)))))))</f>
        <v>Thread/Yarn</v>
      </c>
      <c r="EI7" s="161" t="str">
        <f>IF(Declaration!$I$4="English",Languages!$A820,IF(Declaration!$I$4="French",Languages!$B820,IF(Declaration!$I$4="Spanish",Languages!$C820,IF(Declaration!$I$4="German",Languages!$D820,IF(Declaration!$I$4="Chinese",Languages!$E820,IF(Declaration!$I$4="Japanese",Languages!$F820,IF(Declaration!$I$4="Portugese",Languages!$G820)))))))</f>
        <v>Tomato Products</v>
      </c>
      <c r="EJ7" s="161" t="str">
        <f>IF(Declaration!$I$4="English",Languages!$A821,IF(Declaration!$I$4="French",Languages!$B821,IF(Declaration!$I$4="Spanish",Languages!$C821,IF(Declaration!$I$4="German",Languages!$D821,IF(Declaration!$I$4="Chinese",Languages!$E821,IF(Declaration!$I$4="Japanese",Languages!$F821,IF(Declaration!$I$4="Portugese",Languages!$G821)))))))</f>
        <v>Toys</v>
      </c>
      <c r="EK7" s="161" t="str">
        <f>IF(Declaration!$I$4="English",Languages!$A822,IF(Declaration!$I$4="French",Languages!$B822,IF(Declaration!$I$4="Spanish",Languages!$C822,IF(Declaration!$I$4="German",Languages!$D822,IF(Declaration!$I$4="Chinese",Languages!$E822,IF(Declaration!$I$4="Japanese",Languages!$F822,IF(Declaration!$I$4="Portugese",Languages!$G822)))))))</f>
        <v>Amber</v>
      </c>
      <c r="EL7" s="161" t="str">
        <f>IF(Declaration!$I$4="English",Languages!$A823,IF(Declaration!$I$4="French",Languages!$B823,IF(Declaration!$I$4="Spanish",Languages!$C823,IF(Declaration!$I$4="German",Languages!$D823,IF(Declaration!$I$4="Chinese",Languages!$E823,IF(Declaration!$I$4="Japanese",Languages!$F823,IF(Declaration!$I$4="Portugese",Languages!$G823)))))))</f>
        <v>Coal</v>
      </c>
      <c r="EM7" s="161"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EN7" s="161" t="str">
        <f>IF(Declaration!$I$4="English",Languages!$A825,IF(Declaration!$I$4="French",Languages!$B825,IF(Declaration!$I$4="Spanish",Languages!$C825,IF(Declaration!$I$4="German",Languages!$D825,IF(Declaration!$I$4="Chinese",Languages!$E825,IF(Declaration!$I$4="Japanese",Languages!$F825,IF(Declaration!$I$4="Portugese",Languages!$G825)))))))</f>
        <v>Copper</v>
      </c>
      <c r="EO7" s="161" t="str">
        <f>IF(Declaration!$I$4="English",Languages!$A826,IF(Declaration!$I$4="French",Languages!$B826,IF(Declaration!$I$4="Spanish",Languages!$C826,IF(Declaration!$I$4="German",Languages!$D826,IF(Declaration!$I$4="Chinese",Languages!$E826,IF(Declaration!$I$4="Japanese",Languages!$F826,IF(Declaration!$I$4="Portugese",Languages!$G826)))))))</f>
        <v>Diamonds</v>
      </c>
      <c r="EP7" s="161" t="str">
        <f>IF(Declaration!$I$4="English",Languages!$A827,IF(Declaration!$I$4="French",Languages!$B827,IF(Declaration!$I$4="Spanish",Languages!$C827,IF(Declaration!$I$4="German",Languages!$D827,IF(Declaration!$I$4="Chinese",Languages!$E827,IF(Declaration!$I$4="Japanese",Languages!$F827,IF(Declaration!$I$4="Portugese",Languages!$G827)))))))</f>
        <v>Emeralds</v>
      </c>
      <c r="EQ7" s="161"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ER7" s="161" t="str">
        <f>IF(Declaration!$I$4="English",Languages!$A829,IF(Declaration!$I$4="French",Languages!$B829,IF(Declaration!$I$4="Spanish",Languages!$C829,IF(Declaration!$I$4="German",Languages!$D829,IF(Declaration!$I$4="Chinese",Languages!$E829,IF(Declaration!$I$4="Japanese",Languages!$F829,IF(Declaration!$I$4="Portugese",Languages!$G829)))))))</f>
        <v>Gems</v>
      </c>
      <c r="ES7" s="161" t="str">
        <f>IF(Declaration!$I$4="English",Languages!$A830,IF(Declaration!$I$4="French",Languages!$B830,IF(Declaration!$I$4="Spanish",Languages!$C830,IF(Declaration!$I$4="German",Languages!$D830,IF(Declaration!$I$4="Chinese",Languages!$E830,IF(Declaration!$I$4="Japanese",Languages!$F830,IF(Declaration!$I$4="Portugese",Languages!$G830)))))))</f>
        <v>Gold</v>
      </c>
      <c r="ET7" s="161" t="str">
        <f>IF(Declaration!$I$4="English",Languages!$A831,IF(Declaration!$I$4="French",Languages!$B831,IF(Declaration!$I$4="Spanish",Languages!$C831,IF(Declaration!$I$4="German",Languages!$D831,IF(Declaration!$I$4="Chinese",Languages!$E831,IF(Declaration!$I$4="Japanese",Languages!$F831,IF(Declaration!$I$4="Portugese",Languages!$G831)))))))</f>
        <v>Granite</v>
      </c>
      <c r="EU7" s="161" t="str">
        <f>IF(Declaration!$I$4="English",Languages!$A832,IF(Declaration!$I$4="French",Languages!$B832,IF(Declaration!$I$4="Spanish",Languages!$C832,IF(Declaration!$I$4="German",Languages!$D832,IF(Declaration!$I$4="Chinese",Languages!$E832,IF(Declaration!$I$4="Japanese",Languages!$F832,IF(Declaration!$I$4="Portugese",Languages!$G832)))))))</f>
        <v>Granite (crushed)</v>
      </c>
      <c r="EV7" s="161"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EW7" s="161" t="str">
        <f>IF(Declaration!$I$4="English",Languages!$A834,IF(Declaration!$I$4="French",Languages!$B834,IF(Declaration!$I$4="Spanish",Languages!$C834,IF(Declaration!$I$4="German",Languages!$D834,IF(Declaration!$I$4="Chinese",Languages!$E834,IF(Declaration!$I$4="Japanese",Languages!$F834,IF(Declaration!$I$4="Portugese",Languages!$G834)))))))</f>
        <v>Gypsum (mineral)</v>
      </c>
      <c r="EX7" s="161" t="str">
        <f>IF(Declaration!$I$4="English",Languages!$A835,IF(Declaration!$I$4="French",Languages!$B835,IF(Declaration!$I$4="Spanish",Languages!$C835,IF(Declaration!$I$4="German",Languages!$D835,IF(Declaration!$I$4="Chinese",Languages!$E835,IF(Declaration!$I$4="Japanese",Languages!$F835,IF(Declaration!$I$4="Portugese",Languages!$G835)))))))</f>
        <v>Iron</v>
      </c>
      <c r="EY7" s="161" t="str">
        <f>IF(Declaration!$I$4="English",Languages!$A836,IF(Declaration!$I$4="French",Languages!$B836,IF(Declaration!$I$4="Spanish",Languages!$C836,IF(Declaration!$I$4="German",Languages!$D836,IF(Declaration!$I$4="Chinese",Languages!$E836,IF(Declaration!$I$4="Japanese",Languages!$F836,IF(Declaration!$I$4="Portugese",Languages!$G836)))))))</f>
        <v>Jade</v>
      </c>
      <c r="EZ7" s="161" t="str">
        <f>IF(Declaration!$I$4="English",Languages!$A837,IF(Declaration!$I$4="French",Languages!$B837,IF(Declaration!$I$4="Spanish",Languages!$C837,IF(Declaration!$I$4="German",Languages!$D837,IF(Declaration!$I$4="Chinese",Languages!$E837,IF(Declaration!$I$4="Japanese",Languages!$F837,IF(Declaration!$I$4="Portugese",Languages!$G837)))))))</f>
        <v>Mica</v>
      </c>
      <c r="FA7" s="161" t="str">
        <f>IF(Declaration!$I$4="English",Languages!$A838,IF(Declaration!$I$4="French",Languages!$B838,IF(Declaration!$I$4="Spanish",Languages!$C838,IF(Declaration!$I$4="German",Languages!$D838,IF(Declaration!$I$4="Chinese",Languages!$E838,IF(Declaration!$I$4="Japanese",Languages!$F838,IF(Declaration!$I$4="Portugese",Languages!$G838)))))))</f>
        <v>Rubies</v>
      </c>
      <c r="FB7" s="161" t="str">
        <f>IF(Declaration!$I$4="English",Languages!$A839,IF(Declaration!$I$4="French",Languages!$B839,IF(Declaration!$I$4="Spanish",Languages!$C839,IF(Declaration!$I$4="German",Languages!$D839,IF(Declaration!$I$4="Chinese",Languages!$E839,IF(Declaration!$I$4="Japanese",Languages!$F839,IF(Declaration!$I$4="Portugese",Languages!$G839)))))))</f>
        <v>Salt</v>
      </c>
      <c r="FC7" s="161" t="str">
        <f>IF(Declaration!$I$4="English",Languages!$A840,IF(Declaration!$I$4="French",Languages!$B840,IF(Declaration!$I$4="Spanish",Languages!$C840,IF(Declaration!$I$4="German",Languages!$D840,IF(Declaration!$I$4="Chinese",Languages!$E840,IF(Declaration!$I$4="Japanese",Languages!$F840,IF(Declaration!$I$4="Portugese",Languages!$G840)))))))</f>
        <v>Sand</v>
      </c>
      <c r="FD7" s="161" t="str">
        <f>IF(Declaration!$I$4="English",Languages!$A841,IF(Declaration!$I$4="French",Languages!$B841,IF(Declaration!$I$4="Spanish",Languages!$C841,IF(Declaration!$I$4="German",Languages!$D841,IF(Declaration!$I$4="Chinese",Languages!$E841,IF(Declaration!$I$4="Japanese",Languages!$F841,IF(Declaration!$I$4="Portugese",Languages!$G841)))))))</f>
        <v>Sandstone</v>
      </c>
      <c r="FE7" s="161" t="str">
        <f>IF(Declaration!$I$4="English",Languages!$A842,IF(Declaration!$I$4="French",Languages!$B842,IF(Declaration!$I$4="Spanish",Languages!$C842,IF(Declaration!$I$4="German",Languages!$D842,IF(Declaration!$I$4="Chinese",Languages!$E842,IF(Declaration!$I$4="Japanese",Languages!$F842,IF(Declaration!$I$4="Portugese",Languages!$G842)))))))</f>
        <v>Sapphires</v>
      </c>
      <c r="FF7" s="161" t="str">
        <f>IF(Declaration!$I$4="English",Languages!$A843,IF(Declaration!$I$4="French",Languages!$B843,IF(Declaration!$I$4="Spanish",Languages!$C843,IF(Declaration!$I$4="German",Languages!$D843,IF(Declaration!$I$4="Chinese",Languages!$E843,IF(Declaration!$I$4="Japanese",Languages!$F843,IF(Declaration!$I$4="Portugese",Languages!$G843)))))))</f>
        <v>Silver</v>
      </c>
      <c r="FG7" s="161" t="str">
        <f>IF(Declaration!$I$4="English",Languages!$A844,IF(Declaration!$I$4="French",Languages!$B844,IF(Declaration!$I$4="Spanish",Languages!$C844,IF(Declaration!$I$4="German",Languages!$D844,IF(Declaration!$I$4="Chinese",Languages!$E844,IF(Declaration!$I$4="Japanese",Languages!$F844,IF(Declaration!$I$4="Portugese",Languages!$G844)))))))</f>
        <v>Stones</v>
      </c>
      <c r="FH7" s="161" t="str">
        <f>IF(Declaration!$I$4="English",Languages!$A845,IF(Declaration!$I$4="French",Languages!$B845,IF(Declaration!$I$4="Spanish",Languages!$C845,IF(Declaration!$I$4="German",Languages!$D845,IF(Declaration!$I$4="Chinese",Languages!$E845,IF(Declaration!$I$4="Japanese",Languages!$F845,IF(Declaration!$I$4="Portugese",Languages!$G845)))))))</f>
        <v>Stones (limestone)</v>
      </c>
      <c r="FI7" s="161" t="str">
        <f>IF(Declaration!$I$4="English",Languages!$A846,IF(Declaration!$I$4="French",Languages!$B846,IF(Declaration!$I$4="Spanish",Languages!$C846,IF(Declaration!$I$4="German",Languages!$D846,IF(Declaration!$I$4="Chinese",Languages!$E846,IF(Declaration!$I$4="Japanese",Languages!$F846,IF(Declaration!$I$4="Portugese",Languages!$G846)))))))</f>
        <v>Stones (pumice)</v>
      </c>
      <c r="FJ7" s="161"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FK7" s="161" t="str">
        <f>IF(Declaration!$I$4="English",Languages!$A848,IF(Declaration!$I$4="French",Languages!$B848,IF(Declaration!$I$4="Spanish",Languages!$C848,IF(Declaration!$I$4="German",Languages!$D848,IF(Declaration!$I$4="Chinese",Languages!$E848,IF(Declaration!$I$4="Japanese",Languages!$F848,IF(Declaration!$I$4="Portugese",Languages!$G848)))))))</f>
        <v>Tanzanite (gems)</v>
      </c>
      <c r="FL7" s="161" t="str">
        <f>IF(Declaration!$I$4="English",Languages!$A849,IF(Declaration!$I$4="French",Languages!$B849,IF(Declaration!$I$4="Spanish",Languages!$C849,IF(Declaration!$I$4="German",Languages!$D849,IF(Declaration!$I$4="Chinese",Languages!$E849,IF(Declaration!$I$4="Japanese",Languages!$F849,IF(Declaration!$I$4="Portugese",Languages!$G849)))))))</f>
        <v>Tin</v>
      </c>
      <c r="FM7" s="161"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FN7" s="161" t="str">
        <f>IF(Declaration!$I$4="English",Languages!$A851,IF(Declaration!$I$4="French",Languages!$B851,IF(Declaration!$I$4="Spanish",Languages!$C851,IF(Declaration!$I$4="German",Languages!$D851,IF(Declaration!$I$4="Chinese",Languages!$E851,IF(Declaration!$I$4="Japanese",Languages!$F851,IF(Declaration!$I$4="Portugese",Languages!$G851)))))))</f>
        <v>Trona (mineral)</v>
      </c>
      <c r="FO7" s="161"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FP7" s="161" t="str">
        <f>IF(Declaration!$I$4="English",Languages!$A853,IF(Declaration!$I$4="French",Languages!$B853,IF(Declaration!$I$4="Spanish",Languages!$C853,IF(Declaration!$I$4="German",Languages!$D853,IF(Declaration!$I$4="Chinese",Languages!$E853,IF(Declaration!$I$4="Japanese",Languages!$F853,IF(Declaration!$I$4="Portugese",Languages!$G853)))))))</f>
        <v>Zinc</v>
      </c>
      <c r="FQ7" s="161" t="str">
        <f>IF(Declaration!$I$4="English",Languages!$A854,IF(Declaration!$I$4="French",Languages!$B854,IF(Declaration!$I$4="Spanish",Languages!$C854,IF(Declaration!$I$4="German",Languages!$D854,IF(Declaration!$I$4="Chinese",Languages!$E854,IF(Declaration!$I$4="Japanese",Languages!$F854,IF(Declaration!$I$4="Portugese",Languages!$G854)))))))</f>
        <v>Pornography</v>
      </c>
      <c r="FR7" s="152"/>
    </row>
    <row r="8" spans="1:174" ht="36" customHeight="1" x14ac:dyDescent="0.3">
      <c r="A8" s="5"/>
      <c r="B8" s="317"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18"/>
      <c r="D8" s="318"/>
      <c r="E8" s="318"/>
      <c r="F8" s="318"/>
      <c r="G8" s="318"/>
      <c r="H8" s="318"/>
      <c r="I8" s="318"/>
      <c r="J8" s="318"/>
      <c r="K8" s="318"/>
      <c r="L8" s="319"/>
      <c r="M8" s="6"/>
      <c r="P8" s="161" t="str">
        <f>IF(Declaration!$I$4="English",Languages!$A855,IF(Declaration!$I$4="French",Languages!$B855,IF(Declaration!$I$4="Spanish",Languages!$C855,IF(Declaration!$I$4="German",Languages!$D855,IF(Declaration!$I$4="Chinese",Languages!$E855,IF(Declaration!$I$4="Japanese",Languages!$F855,IF(Declaration!$I$4="Portugese",Languages!$G855)))))))</f>
        <v>slavery and human trafficking</v>
      </c>
      <c r="Q8" s="152" t="str">
        <f>IF(Declaration!$I$4="English",Languages!$A856,IF(Declaration!$I$4="French",Languages!$B856,IF(Declaration!$I$4="Spanish",Languages!$C856,IF(Declaration!$I$4="German",Languages!$D856,IF(Declaration!$I$4="Chinese",Languages!$E856,IF(Declaration!$I$4="Japanese",Languages!$F856,IF(Declaration!$I$4="Portugese",Languages!$G856)))))))</f>
        <v>child labour</v>
      </c>
      <c r="R8" s="152" t="str">
        <f>IF(Declaration!$I$4="English",Languages!$A857,IF(Declaration!$I$4="French",Languages!$B857,IF(Declaration!$I$4="Spanish",Languages!$C857,IF(Declaration!$I$4="German",Languages!$D857,IF(Declaration!$I$4="Chinese",Languages!$E857,IF(Declaration!$I$4="Japanese",Languages!$F857,IF(Declaration!$I$4="Portugese",Languages!$G857)))))))</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3">
      <c r="A9" s="5"/>
      <c r="B9" s="308"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08"/>
      <c r="D9" s="308"/>
      <c r="F9" s="345" t="s">
        <v>5366</v>
      </c>
      <c r="G9" s="345"/>
      <c r="H9" s="345"/>
      <c r="I9" s="345"/>
      <c r="J9" s="345"/>
      <c r="K9" s="345"/>
      <c r="L9" s="345"/>
      <c r="M9" s="6"/>
      <c r="P9" s="205" t="str">
        <f>IF(Declaration!$I$4="English",Languages!$A858,IF(Declaration!$I$4="French",Languages!$B858,IF(Declaration!$I$4="Spanish",Languages!$C858,IF(Declaration!$I$4="German",Languages!$D858,IF(Declaration!$I$4="Chinese",Languages!$E858,IF(Declaration!$I$4="Japanese",Languages!$F858,IF(Declaration!$I$4="Portugese",Languages!$G858)))))))</f>
        <v>Produce</v>
      </c>
      <c r="Q9" s="205" t="str">
        <f>IF(Declaration!$I$4="English",Languages!$A859,IF(Declaration!$I$4="French",Languages!$B859,IF(Declaration!$I$4="Spanish",Languages!$C859,IF(Declaration!$I$4="German",Languages!$D859,IF(Declaration!$I$4="Chinese",Languages!$E859,IF(Declaration!$I$4="Japanese",Languages!$F859,IF(Declaration!$I$4="Portugese",Languages!$G859)))))))</f>
        <v>Source</v>
      </c>
      <c r="R9" s="205" t="str">
        <f>IF(Declaration!$I$4="English",Languages!$A860,IF(Declaration!$I$4="French",Languages!$B860,IF(Declaration!$I$4="Spanish",Languages!$C860,IF(Declaration!$I$4="German",Languages!$D860,IF(Declaration!$I$4="Chinese",Languages!$E860,IF(Declaration!$I$4="Japanese",Languages!$F860,IF(Declaration!$I$4="Portugese",Languages!$G860)))))))</f>
        <v>Produce and Source</v>
      </c>
      <c r="S9" s="205" t="str">
        <f>IF(Declaration!$I$4="English",Languages!$A861,IF(Declaration!$I$4="French",Languages!$B861,IF(Declaration!$I$4="Spanish",Languages!$C861,IF(Declaration!$I$4="German",Languages!$D861,IF(Declaration!$I$4="Chinese",Languages!$E861,IF(Declaration!$I$4="Japanese",Languages!$F861,IF(Declaration!$I$4="Portugese",Languages!$G861)))))))</f>
        <v>Neither - my organization's product(s) do not contain this good</v>
      </c>
    </row>
    <row r="10" spans="1:174" ht="22.5" customHeight="1" x14ac:dyDescent="0.3">
      <c r="A10" s="5"/>
      <c r="B10" s="308"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08"/>
      <c r="D10" s="308"/>
      <c r="F10" s="345"/>
      <c r="G10" s="345"/>
      <c r="H10" s="345"/>
      <c r="I10" s="345"/>
      <c r="J10" s="345"/>
      <c r="K10" s="345"/>
      <c r="L10" s="345"/>
      <c r="M10" s="6"/>
      <c r="P10" s="161" t="str">
        <f>IF(Declaration!$I$4="English",Languages!$A864,IF(Declaration!$I$4="French",Languages!$B864,IF(Declaration!$I$4="Spanish",Languages!$C864,IF(Declaration!$I$4="German",Languages!$D864,IF(Declaration!$I$4="Chinese",Languages!$E864,IF(Declaration!$I$4="Japanese",Languages!$F864,IF(Declaration!$I$4="Portugese",Languages!$G864)))))))</f>
        <v>Yes</v>
      </c>
      <c r="Q10" s="161" t="str">
        <f>IF(Declaration!$I$4="English",Languages!$A865,IF(Declaration!$I$4="French",Languages!$B865,IF(Declaration!$I$4="Spanish",Languages!$C865,IF(Declaration!$I$4="German",Languages!$D865,IF(Declaration!$I$4="Chinese",Languages!$E865,IF(Declaration!$I$4="Japanese",Languages!$F865,IF(Declaration!$I$4="Portugese",Languages!$G865)))))))</f>
        <v>No</v>
      </c>
      <c r="R10" s="161" t="str">
        <f>IF(Declaration!$I$4="English",Languages!$A866,IF(Declaration!$I$4="French",Languages!$B866,IF(Declaration!$I$4="Spanish",Languages!$C866,IF(Declaration!$I$4="German",Languages!$D866,IF(Declaration!$I$4="Chinese",Languages!$E866,IF(Declaration!$I$4="Japanese",Languages!$F866,IF(Declaration!$I$4="Portugese",Languages!$G866)))))))</f>
        <v>Some</v>
      </c>
      <c r="S10" s="161"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1" spans="1:174" ht="22.5" customHeight="1" x14ac:dyDescent="0.3">
      <c r="A11" s="5"/>
      <c r="B11" s="308"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08"/>
      <c r="D11" s="308"/>
      <c r="F11" s="345" t="s">
        <v>5375</v>
      </c>
      <c r="G11" s="345"/>
      <c r="H11" s="345"/>
      <c r="I11" s="345"/>
      <c r="J11" s="345"/>
      <c r="K11" s="345"/>
      <c r="L11" s="345"/>
      <c r="M11" s="6"/>
      <c r="P11" s="161" t="str">
        <f>IF(Declaration!$I$4="English",Languages!$A864,IF(Declaration!$I$4="French",Languages!$B864,IF(Declaration!$I$4="Spanish",Languages!$C864,IF(Declaration!$I$4="German",Languages!$D864,IF(Declaration!$I$4="Chinese",Languages!$E864,IF(Declaration!$I$4="Japanese",Languages!$F864,IF(Declaration!$I$4="Portugese",Languages!$G864)))))))</f>
        <v>Yes</v>
      </c>
      <c r="Q11" s="7" t="str">
        <f>IF(Declaration!$I$4="English",Languages!$A865,IF(Declaration!$I$4="French",Languages!$B865,IF(Declaration!$I$4="Spanish",Languages!$C865,IF(Declaration!$I$4="German",Languages!$D865,IF(Declaration!$I$4="Chinese",Languages!$E865,IF(Declaration!$I$4="Japanese",Languages!$F865,IF(Declaration!$I$4="Portugese",Languages!$G865)))))))</f>
        <v>No</v>
      </c>
      <c r="R11" s="7"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row>
    <row r="12" spans="1:174" ht="22.5" customHeight="1" x14ac:dyDescent="0.3">
      <c r="A12" s="5"/>
      <c r="B12" s="308"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08"/>
      <c r="D12" s="308"/>
      <c r="F12" s="345" t="s">
        <v>5367</v>
      </c>
      <c r="G12" s="345"/>
      <c r="H12" s="345"/>
      <c r="I12" s="345"/>
      <c r="J12" s="345"/>
      <c r="K12" s="345"/>
      <c r="L12" s="345"/>
      <c r="M12" s="6"/>
      <c r="P12" s="161" t="str">
        <f>IF(Declaration!$I$4="English",Languages!$A872,IF(Declaration!$I$4="French",Languages!$B872,IF(Declaration!$I$4="Spanish",Languages!$C872,IF(Declaration!$I$4="German",Languages!$D872,IF(Declaration!$I$4="Chinese",Languages!$E872,IF(Declaration!$I$4="Japanese",Languages!$F872,IF(Declaration!$I$4="Portugese",Languages!$G872)))))))</f>
        <v>100 %</v>
      </c>
      <c r="Q12" s="161" t="str">
        <f>IF(Declaration!$I$4="English",Languages!$A873,IF(Declaration!$I$4="French",Languages!$B873,IF(Declaration!$I$4="Spanish",Languages!$C873,IF(Declaration!$I$4="German",Languages!$D873,IF(Declaration!$I$4="Chinese",Languages!$E873,IF(Declaration!$I$4="Japanese",Languages!$F873,IF(Declaration!$I$4="Portugese",Languages!$G873)))))))</f>
        <v>Greater than 90%</v>
      </c>
      <c r="R12" s="161" t="str">
        <f>IF(Declaration!$I$4="English",Languages!$A874,IF(Declaration!$I$4="French",Languages!$B874,IF(Declaration!$I$4="Spanish",Languages!$C874,IF(Declaration!$I$4="German",Languages!$D874,IF(Declaration!$I$4="Chinese",Languages!$E874,IF(Declaration!$I$4="Japanese",Languages!$F874,IF(Declaration!$I$4="Portugese",Languages!$G874)))))))</f>
        <v>Greater than 75%</v>
      </c>
      <c r="S12" s="161" t="str">
        <f>IF(Declaration!$I$4="English",Languages!$A875,IF(Declaration!$I$4="French",Languages!$B875,IF(Declaration!$I$4="Spanish",Languages!$C875,IF(Declaration!$I$4="German",Languages!$D875,IF(Declaration!$I$4="Chinese",Languages!$E875,IF(Declaration!$I$4="Japanese",Languages!$F875,IF(Declaration!$I$4="Portugese",Languages!$G875)))))))</f>
        <v>Greater than 50%</v>
      </c>
      <c r="T12" s="161" t="str">
        <f>IF(Declaration!$I$4="English",Languages!$A876,IF(Declaration!$I$4="French",Languages!$B876,IF(Declaration!$I$4="Spanish",Languages!$C876,IF(Declaration!$I$4="German",Languages!$D876,IF(Declaration!$I$4="Chinese",Languages!$E876,IF(Declaration!$I$4="Japanese",Languages!$F876,IF(Declaration!$I$4="Portugese",Languages!$G876)))))))</f>
        <v>50% or less</v>
      </c>
      <c r="U12" s="161" t="str">
        <f>IF(Declaration!$I$4="English",Languages!$A877,IF(Declaration!$I$4="French",Languages!$B877,IF(Declaration!$I$4="Spanish",Languages!$C877,IF(Declaration!$I$4="German",Languages!$D877,IF(Declaration!$I$4="Chinese",Languages!$E877,IF(Declaration!$I$4="Japanese",Languages!$F877,IF(Declaration!$I$4="Portugese",Languages!$G877)))))))</f>
        <v xml:space="preserve">N/A - We do not work with any suppliers  </v>
      </c>
    </row>
    <row r="13" spans="1:174" ht="22.5" customHeight="1" x14ac:dyDescent="0.3">
      <c r="A13" s="5"/>
      <c r="B13" s="308"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08"/>
      <c r="D13" s="308"/>
      <c r="F13" s="355" t="s">
        <v>5368</v>
      </c>
      <c r="G13" s="345"/>
      <c r="H13" s="345"/>
      <c r="I13" s="345"/>
      <c r="J13" s="345"/>
      <c r="K13" s="345"/>
      <c r="L13" s="345"/>
      <c r="M13" s="6"/>
      <c r="P13" s="204" t="str">
        <f>IF(Declaration!$I$4="English",Languages!$A1050,IF(Declaration!$I$4="French",Languages!$B1050,IF(Declaration!$I$4="Spanish",Languages!$C1050,IF(Declaration!$I$4="German",Languages!$D1050,IF(Declaration!$I$4="Chinese",Languages!$E1050,IF(Declaration!$I$4="Japanese",Languages!$F1050,IF(Declaration!$I$4="Portugese",Languages!$G1050)))))))</f>
        <v>My organization produces this good in:</v>
      </c>
    </row>
    <row r="14" spans="1:174" ht="22.5" customHeight="1" x14ac:dyDescent="0.3">
      <c r="A14" s="5"/>
      <c r="B14" s="308"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08"/>
      <c r="D14" s="308"/>
      <c r="F14" s="345" t="s">
        <v>5369</v>
      </c>
      <c r="G14" s="345"/>
      <c r="H14" s="345"/>
      <c r="I14" s="345"/>
      <c r="J14" s="345"/>
      <c r="K14" s="345"/>
      <c r="L14" s="345"/>
      <c r="M14" s="6"/>
      <c r="P14" s="204" t="str">
        <f>IF(Declaration!$I$4="English",Languages!$A1051,IF(Declaration!$I$4="French",Languages!$B1051,IF(Declaration!$I$4="Spanish",Languages!$C1051,IF(Declaration!$I$4="German",Languages!$D1051,IF(Declaration!$I$4="Chinese",Languages!$E1051,IF(Declaration!$I$4="Japanese",Languages!$F1051,IF(Declaration!$I$4="Portugese",Languages!$G1051)))))))</f>
        <v>My organization sources (directly or indirectly) this good from:</v>
      </c>
    </row>
    <row r="15" spans="1:174" ht="22.5" customHeight="1" x14ac:dyDescent="0.3">
      <c r="A15" s="5"/>
      <c r="B15" s="308"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08"/>
      <c r="D15" s="308"/>
      <c r="F15" s="345" t="s">
        <v>5367</v>
      </c>
      <c r="G15" s="345"/>
      <c r="H15" s="345"/>
      <c r="I15" s="345"/>
      <c r="J15" s="345"/>
      <c r="K15" s="345"/>
      <c r="L15" s="345"/>
      <c r="M15" s="6"/>
      <c r="P15" s="161" t="str">
        <f>IF(Declaration!$I$4="English",Languages!$A864,IF(Declaration!$I$4="French",Languages!$B864,IF(Declaration!$I$4="Spanish",Languages!$C864,IF(Declaration!$I$4="German",Languages!$D864,IF(Declaration!$I$4="Chinese",Languages!$E864,IF(Declaration!$I$4="Japanese",Languages!$F864,IF(Declaration!$I$4="Portugese",Languages!$G864)))))))</f>
        <v>Yes</v>
      </c>
      <c r="Q15" s="7" t="str">
        <f>IF(Declaration!$I$4="English",Languages!$A865,IF(Declaration!$I$4="French",Languages!$B865,IF(Declaration!$I$4="Spanish",Languages!$C865,IF(Declaration!$I$4="German",Languages!$D865,IF(Declaration!$I$4="Chinese",Languages!$E865,IF(Declaration!$I$4="Japanese",Languages!$F865,IF(Declaration!$I$4="Portugese",Languages!$G865)))))))</f>
        <v>No</v>
      </c>
      <c r="R15" s="7" t="str">
        <f>IF(Declaration!$I$4="English",Languages!$A867,IF(Declaration!$I$4="French",Languages!$B867,IF(Declaration!$I$4="Spanish",Languages!$C867,IF(Declaration!$I$4="German",Languages!$D867,IF(Declaration!$I$4="Chinese",Languages!$E867,IF(Declaration!$I$4="Japanese",Languages!$F867,IF(Declaration!$I$4="Portugese",Languages!$G867)))))))</f>
        <v>N/A - my organization does not source (directly or indirectly) this good</v>
      </c>
    </row>
    <row r="16" spans="1:174" ht="22.5" customHeight="1" x14ac:dyDescent="0.3">
      <c r="A16" s="5"/>
      <c r="B16" s="308"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08"/>
      <c r="D16" s="308"/>
      <c r="F16" s="345" t="s">
        <v>5370</v>
      </c>
      <c r="G16" s="345"/>
      <c r="H16" s="345"/>
      <c r="I16" s="345"/>
      <c r="J16" s="345"/>
      <c r="K16" s="345"/>
      <c r="L16" s="345"/>
      <c r="M16" s="6"/>
      <c r="P16" s="204" t="str">
        <f>IF(Declaration!$I$4="English",Languages!$A1053,IF(Declaration!$I$4="French",Languages!$B1053,IF(Declaration!$I$4="Spanish",Languages!$C1053,IF(Declaration!$I$4="German",Languages!$D1053,IF(Declaration!$I$4="Chinese",Languages!$E1053,IF(Declaration!$I$4="Japanese",Languages!$F1053,IF(Declaration!$I$4="Portugese",Languages!$G1053)))))))</f>
        <v>Number selected:</v>
      </c>
    </row>
    <row r="17" spans="1:28" ht="22.5" customHeight="1" x14ac:dyDescent="0.3">
      <c r="A17" s="5"/>
      <c r="B17" s="308"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08"/>
      <c r="D17" s="308"/>
      <c r="F17" s="355" t="s">
        <v>5368</v>
      </c>
      <c r="G17" s="345"/>
      <c r="H17" s="345"/>
      <c r="I17" s="345"/>
      <c r="J17" s="345"/>
      <c r="K17" s="345"/>
      <c r="L17" s="345"/>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3">
      <c r="A18" s="5"/>
      <c r="B18" s="308"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08"/>
      <c r="D18" s="308"/>
      <c r="F18" s="356" t="s">
        <v>5369</v>
      </c>
      <c r="G18" s="356"/>
      <c r="H18" s="356"/>
      <c r="I18" s="356"/>
      <c r="J18" s="356"/>
      <c r="K18" s="356"/>
      <c r="L18" s="356"/>
      <c r="M18" s="6"/>
      <c r="P18" s="7" t="str">
        <f>IF(Declaration!$I$4="English",Languages!$A1055,IF(Declaration!$I$4="French",Languages!$B1055,IF(Declaration!$I$4="Spanish",Languages!$C1055,IF(Declaration!$I$4="German",Languages!$D1055,IF(Declaration!$I$4="Chinese",Languages!$E1055,IF(Declaration!$I$4="Japanese",Languages!$F1055,IF(Declaration!$I$4="Portugese",Languages!$G1055)))))))</f>
        <v>14 and younger</v>
      </c>
      <c r="Q18" s="7" t="str">
        <f>IF(Declaration!$I$4="English",Languages!$A1056,IF(Declaration!$I$4="French",Languages!$B1056,IF(Declaration!$I$4="Spanish",Languages!$C1056,IF(Declaration!$I$4="German",Languages!$D1056,IF(Declaration!$I$4="Chinese",Languages!$E1056,IF(Declaration!$I$4="Japanese",Languages!$F1056,IF(Declaration!$I$4="Portugese",Languages!$G1056)))))))</f>
        <v>15 to 18</v>
      </c>
      <c r="R18" s="7" t="str">
        <f>IF(Declaration!$I$4="English",Languages!$A1057,IF(Declaration!$I$4="French",Languages!$B1057,IF(Declaration!$I$4="Spanish",Languages!$C1057,IF(Declaration!$I$4="German",Languages!$D1057,IF(Declaration!$I$4="Chinese",Languages!$E1057,IF(Declaration!$I$4="Japanese",Languages!$F1057,IF(Declaration!$I$4="Portugese",Languages!$G1057)))))))</f>
        <v>older than 18</v>
      </c>
    </row>
    <row r="19" spans="1:28" ht="22.5" customHeight="1" x14ac:dyDescent="0.3">
      <c r="A19" s="5"/>
      <c r="B19" s="308"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08"/>
      <c r="D19" s="308"/>
      <c r="F19" s="360">
        <v>45208</v>
      </c>
      <c r="G19" s="360"/>
      <c r="H19" s="360"/>
      <c r="I19" s="360"/>
      <c r="J19" s="360"/>
      <c r="K19" s="360"/>
      <c r="L19" s="360"/>
      <c r="M19" s="6"/>
      <c r="P19" s="183" t="str">
        <f>IF(Declaration!$I$4="English",Languages!$A1060,IF(Declaration!$I$4="French",Languages!$B1060,IF(Declaration!$I$4="Spanish",Languages!$C1060,IF(Declaration!$I$4="German",Languages!$D1060,IF(Declaration!$I$4="Chinese",Languages!$E1060,IF(Declaration!$I$4="Japanese",Languages!$F1060,IF(Declaration!$I$4="Portugese",Languages!$G1060)))))))</f>
        <v>Selections In Source Countries Tab Not Completed</v>
      </c>
    </row>
    <row r="20" spans="1:28" ht="22.5" customHeight="1" x14ac:dyDescent="0.3">
      <c r="A20" s="5"/>
      <c r="B20" s="308"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08"/>
      <c r="D20" s="308"/>
      <c r="F20" s="195" t="s">
        <v>4</v>
      </c>
      <c r="G20" s="363" t="s">
        <v>106</v>
      </c>
      <c r="H20" s="364"/>
      <c r="I20" s="364"/>
      <c r="J20" s="364"/>
      <c r="K20" s="364"/>
      <c r="L20" s="365"/>
      <c r="M20" s="6"/>
      <c r="P20" s="7" t="str">
        <f>IF(Declaration!$I$4="English",Languages!$A1059,IF(Declaration!$I$4="French",Languages!$B1059,IF(Declaration!$I$4="Spanish",Languages!$C1059,IF(Declaration!$I$4="German",Languages!$D1059,IF(Declaration!$I$4="Chinese",Languages!$E1059,IF(Declaration!$I$4="Japanese",Languages!$F1059,IF(Declaration!$I$4="Portugese",Languages!$G1059)))))))</f>
        <v>N/A</v>
      </c>
    </row>
    <row r="21" spans="1:28" ht="22.5" customHeight="1" x14ac:dyDescent="0.3">
      <c r="A21" s="5"/>
      <c r="B21" s="308"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08"/>
      <c r="D21" s="308"/>
      <c r="F21" s="194" t="s">
        <v>5160</v>
      </c>
      <c r="G21" s="363"/>
      <c r="H21" s="364"/>
      <c r="I21" s="364"/>
      <c r="J21" s="364"/>
      <c r="K21" s="364"/>
      <c r="L21" s="365"/>
      <c r="M21" s="6"/>
    </row>
    <row r="22" spans="1:28" ht="22.5" customHeight="1" x14ac:dyDescent="0.3">
      <c r="A22" s="5"/>
      <c r="B22" s="308"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08"/>
      <c r="D22" s="308"/>
      <c r="F22" s="194" t="s">
        <v>5160</v>
      </c>
      <c r="G22" s="363"/>
      <c r="H22" s="364"/>
      <c r="I22" s="364"/>
      <c r="J22" s="364"/>
      <c r="K22" s="364"/>
      <c r="L22" s="365"/>
      <c r="M22" s="6"/>
    </row>
    <row r="23" spans="1:28" ht="22.5" customHeight="1" x14ac:dyDescent="0.3">
      <c r="A23" s="5"/>
      <c r="B23" s="308"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08"/>
      <c r="D23" s="308"/>
      <c r="F23" s="194" t="s">
        <v>5160</v>
      </c>
      <c r="G23" s="363"/>
      <c r="H23" s="364"/>
      <c r="I23" s="364"/>
      <c r="J23" s="364"/>
      <c r="K23" s="364"/>
      <c r="L23" s="365"/>
      <c r="M23" s="6"/>
    </row>
    <row r="24" spans="1:28" ht="22.5" customHeight="1" x14ac:dyDescent="0.3">
      <c r="A24" s="5"/>
      <c r="B24" s="308"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08"/>
      <c r="D24" s="308"/>
      <c r="F24" s="194" t="s">
        <v>5160</v>
      </c>
      <c r="G24" s="363"/>
      <c r="H24" s="364"/>
      <c r="I24" s="364"/>
      <c r="J24" s="364"/>
      <c r="K24" s="364"/>
      <c r="L24" s="365"/>
      <c r="M24" s="6"/>
    </row>
    <row r="25" spans="1:28" ht="22.5" customHeight="1" x14ac:dyDescent="0.3">
      <c r="A25" s="5"/>
      <c r="B25" s="308" t="str">
        <f>IF(Declaration!$I$4="English",Languages!A58,IF(Declaration!$I$4="French",Languages!B58,IF(Declaration!$I$4="Spanish",Languages!C58,IF(Declaration!$I$4="German",Languages!D58,IF(Declaration!$I$4="Chinese",Languages!E58,IF(Declaration!$I$4="Japanese",Languages!F58,IF(Declaration!$I$4="Portugese",Languages!G58)))))))</f>
        <v>Topics scope:</v>
      </c>
      <c r="C25" s="308"/>
      <c r="D25" s="308"/>
      <c r="F25" s="309" t="s">
        <v>4936</v>
      </c>
      <c r="G25" s="309"/>
      <c r="H25" s="309"/>
      <c r="I25" s="309"/>
      <c r="J25" s="309"/>
      <c r="K25" s="309"/>
      <c r="L25" s="309"/>
      <c r="M25" s="6"/>
    </row>
    <row r="26" spans="1:28" ht="22.5" customHeight="1" x14ac:dyDescent="0.3">
      <c r="A26" s="5"/>
      <c r="B26" s="308" t="str">
        <f>IF(Declaration!$I$4="English",Languages!A59,IF(Declaration!$I$4="French",Languages!B59,IF(Declaration!$I$4="Spanish",Languages!C59,IF(Declaration!$I$4="German",Languages!D59,IF(Declaration!$I$4="Chinese",Languages!E59,IF(Declaration!$I$4="Japanese",Languages!F59,IF(Declaration!$I$4="Portugese",Languages!G59)))))))</f>
        <v>Regulatory scope:</v>
      </c>
      <c r="C26" s="308"/>
      <c r="D26" s="308"/>
      <c r="F26" s="309" t="s">
        <v>5172</v>
      </c>
      <c r="G26" s="309"/>
      <c r="H26" s="309"/>
      <c r="I26" s="309"/>
      <c r="J26" s="309"/>
      <c r="K26" s="309"/>
      <c r="L26" s="309"/>
      <c r="M26" s="6"/>
      <c r="P26" s="7" t="str">
        <f>IF(Declaration!$I$4="English",Languages!$A1061,IF(Declaration!$I$4="French",Languages!$B1061,IF(Declaration!$I$4="Spanish",Languages!$C1061,IF(Declaration!$I$4="German",Languages!$D1061,IF(Declaration!$I$4="Chinese",Languages!$E1061,IF(Declaration!$I$4="Japanese",Languages!$F1061,IF(Declaration!$I$4="Portugese",Languages!$G1061)))))))</f>
        <v>All</v>
      </c>
      <c r="Q26" s="7" t="str">
        <f>IF(Declaration!$I$4="English",Languages!$A1062,IF(Declaration!$I$4="French",Languages!$B1062,IF(Declaration!$I$4="Spanish",Languages!$C1062,IF(Declaration!$I$4="German",Languages!$D1062,IF(Declaration!$I$4="Chinese",Languages!$E1062,IF(Declaration!$I$4="Japanese",Languages!$F1062,IF(Declaration!$I$4="Portugese",Languages!$G1062)))))))</f>
        <v>Select</v>
      </c>
    </row>
    <row r="27" spans="1:28" ht="10.4" customHeight="1" x14ac:dyDescent="0.3">
      <c r="A27" s="5"/>
      <c r="M27" s="6"/>
      <c r="P27" s="161"/>
    </row>
    <row r="28" spans="1:28" ht="76.400000000000006" customHeight="1" x14ac:dyDescent="0.3">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61"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61"/>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62"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62"/>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36" customHeight="1" x14ac:dyDescent="0.3">
      <c r="A29" s="5"/>
      <c r="B29" s="316"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16"/>
      <c r="D29" s="316"/>
      <c r="E29" s="316"/>
      <c r="F29" s="316"/>
      <c r="G29" s="316"/>
      <c r="H29" s="316"/>
      <c r="I29" s="316"/>
      <c r="J29" s="316"/>
      <c r="K29" s="316"/>
      <c r="L29" s="316"/>
      <c r="M29" s="6"/>
      <c r="P29" s="161"/>
    </row>
    <row r="30" spans="1:28" ht="42.75" customHeight="1" x14ac:dyDescent="0.3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8</v>
      </c>
      <c r="G30" s="335"/>
      <c r="H30" s="335"/>
      <c r="I30" s="186"/>
      <c r="J30" s="366"/>
      <c r="K30" s="367"/>
      <c r="L30" s="256"/>
      <c r="M30" s="6"/>
      <c r="P30" s="161"/>
      <c r="R30" s="207"/>
      <c r="S30" s="207"/>
      <c r="T30" s="207"/>
      <c r="U30" s="207"/>
      <c r="V30" s="207"/>
      <c r="W30" s="207"/>
      <c r="X30" s="207"/>
      <c r="Y30" s="207"/>
      <c r="Z30" s="207"/>
      <c r="AA30" s="207"/>
      <c r="AB30" s="207"/>
    </row>
    <row r="31" spans="1:28" ht="62.25" customHeight="1" x14ac:dyDescent="0.35">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t="s">
        <v>1021</v>
      </c>
      <c r="G31" s="338"/>
      <c r="H31" s="338"/>
      <c r="I31" s="187"/>
      <c r="J31" s="336"/>
      <c r="K31" s="337"/>
      <c r="L31" s="256"/>
      <c r="M31" s="6"/>
      <c r="P31" s="161"/>
      <c r="R31" s="207"/>
      <c r="S31" s="207"/>
      <c r="T31" s="207"/>
      <c r="U31" s="207"/>
      <c r="V31" s="207"/>
      <c r="W31" s="207"/>
      <c r="X31" s="207"/>
      <c r="Y31" s="207"/>
      <c r="Z31" s="207"/>
      <c r="AA31" s="207"/>
      <c r="AB31" s="207"/>
    </row>
    <row r="32" spans="1:28" ht="78" customHeight="1" x14ac:dyDescent="0.3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 listed in the 'Source Countries tab'? Please select all countries that apply on the 'Source Countries tab'.</v>
      </c>
      <c r="E32" s="40"/>
      <c r="F32" s="313"/>
      <c r="G32" s="314"/>
      <c r="H32" s="314"/>
      <c r="I32" s="314"/>
      <c r="J32" s="314"/>
      <c r="K32" s="314"/>
      <c r="L32" s="315"/>
      <c r="M32" s="6"/>
      <c r="P32" s="161"/>
      <c r="R32" s="207"/>
      <c r="S32" s="207"/>
      <c r="T32" s="207"/>
      <c r="U32" s="207"/>
      <c r="V32" s="207"/>
      <c r="W32" s="207"/>
      <c r="X32" s="207"/>
      <c r="Y32" s="207"/>
      <c r="Z32" s="207"/>
      <c r="AA32" s="207"/>
      <c r="AB32" s="207"/>
    </row>
    <row r="33" spans="1:28" ht="132" customHeight="1" x14ac:dyDescent="0.35">
      <c r="A33" s="5"/>
      <c r="B33" s="368"/>
      <c r="C33" s="369"/>
      <c r="D33" s="269" t="str">
        <f>IF(ISBLANK(G20),"",G20)</f>
        <v>Electronics</v>
      </c>
      <c r="E33" s="40"/>
      <c r="F33" s="206" t="str">
        <f>IF(D33="","",IF(COUNTIF(O33:V33,$P$19)&gt;0,$P$19,IF(D33&lt;&gt;"",$P$13&amp;" "&amp;O33&amp;CHAR(10)&amp;'Source Countries'!$J$12&amp;": "&amp; $P33&amp;CHAR(10)&amp;'Source Countries'!$J$13&amp;": "&amp; $Q33&amp;CHAR(10)&amp;CHAR(10)&amp;CHAR(10)&amp;$P$14&amp;" "&amp;$S33&amp;CHAR(10)&amp;'Source Countries'!$J$7&amp; ": "&amp;$T33 &amp;CHAR(10)&amp;'Source Countries'!$J$8 &amp; ": " &amp; $U33&amp;CHAR(10)&amp;'Source Countries'!$J$9&amp; ": "&amp;$V33,FALSE)))</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G33" s="335"/>
      <c r="H33" s="335"/>
      <c r="I33" s="187"/>
      <c r="J33" s="336"/>
      <c r="K33" s="337"/>
      <c r="L33" s="256"/>
      <c r="M33" s="6"/>
      <c r="O33" s="268" t="str" cm="1">
        <f t="array" ref="O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China</v>
      </c>
      <c r="P33" s="268" t="str" cm="1">
        <f t="array" ref="P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Malaysia, Pakistan</v>
      </c>
      <c r="Q33" s="268" t="str" cm="1">
        <f t="array" ref="Q33">IF($D33="","",IF(AND($D33&lt;&gt;"",COUNTIF('Source Countries'!$B:$B,$D33)&lt;&gt;COUNTIFS('Source Countries'!$B:$B,$D33,'Source Countries'!$D:$D,"&lt;&gt;"&amp;"")),$P$19,IF(AND(_xlfn.TEXTJOIN(", ",TRUE,_xlfn.UNIQUE(IF(($D33&amp;'Source Countries'!$J$13)='Source Countries'!$N:$N,'Source Countries'!$C:$C,"")))="",COUNTIF('Source Countries'!$B:$B,$D33)=COUNTIFS('Source Countries'!$B:$B,$D33,'Source Countries'!$D:$D,"&lt;&gt;"&amp;"")),"",_xlfn.TEXTJOIN(", ",TRUE,_xlfn.UNIQUE(IF(($D33&amp;'Source Countries'!$J$13)='Source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China</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Malaysia, Pakistan</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125.25" customHeight="1" x14ac:dyDescent="0.35">
      <c r="A34" s="5"/>
      <c r="B34" s="370"/>
      <c r="C34" s="371"/>
      <c r="D34" s="269" t="str">
        <f>IF(ISBLANK(G21),"",G21)</f>
        <v/>
      </c>
      <c r="E34" s="40"/>
      <c r="F34" s="206" t="str">
        <f>IF(D34="","",IF(COUNTIF(O34:V34,$P$19)&gt;0,$P$19,IF(D34&lt;&gt;"",$P$13&amp;" "&amp;O34&amp;CHAR(10)&amp;'Source Countries'!$J$12&amp;": "&amp; $P34&amp;CHAR(10)&amp;'Source Countries'!$J$13&amp;": "&amp; $Q34&amp;CHAR(10)&amp;CHAR(10)&amp;CHAR(10)&amp;$P$14&amp;" "&amp;$S34&amp;CHAR(10)&amp;'Source Countries'!$J$7&amp; ": "&amp;$T34 &amp;CHAR(10)&amp;'Source Countries'!$J$8 &amp; ": " &amp; $U34&amp;CHAR(10)&amp;'Source Countries'!$J$9&amp; ": "&amp;$V34,FALSE)))</f>
        <v/>
      </c>
      <c r="G34" s="335"/>
      <c r="H34" s="335"/>
      <c r="I34" s="187"/>
      <c r="J34" s="336"/>
      <c r="K34" s="337"/>
      <c r="L34" s="256"/>
      <c r="M34" s="6"/>
      <c r="O34" s="268" t="str" cm="1">
        <f t="array" ref="O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P34" s="268" t="str" cm="1">
        <f t="array" ref="P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Q34" s="268" t="str" cm="1">
        <f t="array" ref="Q34">IF($D34="","",IF(AND($D34&lt;&gt;"",COUNTIF('Source Countries'!$B:$B,$D34)&lt;&gt;COUNTIFS('Source Countries'!$B:$B,$D34,'Source Countries'!$D:$D,"&lt;&gt;"&amp;"")),$P$19,IF(AND(_xlfn.TEXTJOIN(", ",TRUE,_xlfn.UNIQUE(IF(($D34&amp;'Source Countries'!$J$13)='Source Countries'!$N:$N,'Source Countries'!$C:$C,"")))="",COUNTIF('Source Countries'!$B:$B,$D34)=COUNTIFS('Source Countries'!$B:$B,$D34,'Source Countries'!$D:$D,"&lt;&gt;"&amp;"")),"",_xlfn.TEXTJOIN(", ",TRUE,_xlfn.UNIQUE(IF(($D34&amp;'Source Countries'!$J$13)='Source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117.75" customHeight="1" x14ac:dyDescent="0.35">
      <c r="A35" s="5"/>
      <c r="B35" s="370"/>
      <c r="C35" s="371"/>
      <c r="D35" s="269" t="str">
        <f>IF(ISBLANK(G22),"",G22)</f>
        <v/>
      </c>
      <c r="E35" s="40"/>
      <c r="F35" s="206" t="str">
        <f>IF(D35="","",IF(COUNTIF(O35:V35,$P$19)&gt;0,$P$19,IF(D35&lt;&gt;"",$P$13&amp;" "&amp;O35&amp;CHAR(10)&amp;'Source Countries'!$J$12&amp;": "&amp; $P35&amp;CHAR(10)&amp;'Source Countries'!$J$13&amp;": "&amp; $Q35&amp;CHAR(10)&amp;CHAR(10)&amp;CHAR(10)&amp;$P$14&amp;" "&amp;$S35&amp;CHAR(10)&amp;'Source Countries'!$J$7&amp; ": "&amp;$T35 &amp;CHAR(10)&amp;'Source Countries'!$J$8 &amp; ": " &amp; $U35&amp;CHAR(10)&amp;'Source Countries'!$J$9&amp; ": "&amp;$V35,FALSE)))</f>
        <v/>
      </c>
      <c r="G35" s="335"/>
      <c r="H35" s="335"/>
      <c r="I35" s="187"/>
      <c r="J35" s="336"/>
      <c r="K35" s="337"/>
      <c r="L35" s="256"/>
      <c r="M35" s="6"/>
      <c r="O35" s="268" t="str" cm="1">
        <f t="array" ref="O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P35" s="268" t="str" cm="1">
        <f t="array" ref="P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Q35" s="268" t="str" cm="1">
        <f t="array" ref="Q35">IF($D35="","",IF(AND($D35&lt;&gt;"",COUNTIF('Source Countries'!$B:$B,$D35)&lt;&gt;COUNTIFS('Source Countries'!$B:$B,$D35,'Source Countries'!$D:$D,"&lt;&gt;"&amp;"")),$P$19,IF(AND(_xlfn.TEXTJOIN(", ",TRUE,_xlfn.UNIQUE(IF(($D35&amp;'Source Countries'!$J$13)='Source Countries'!$N:$N,'Source Countries'!$C:$C,"")))="",COUNTIF('Source Countries'!$B:$B,$D35)=COUNTIFS('Source Countries'!$B:$B,$D35,'Source Countries'!$D:$D,"&lt;&gt;"&amp;"")),"",_xlfn.TEXTJOIN(", ",TRUE,_xlfn.UNIQUE(IF(($D35&amp;'Source Countries'!$J$13)='Source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118.9" customHeight="1" x14ac:dyDescent="0.35">
      <c r="A36" s="5"/>
      <c r="B36" s="370"/>
      <c r="C36" s="371"/>
      <c r="D36" s="269" t="str">
        <f>IF(ISBLANK(G23),"",G23)</f>
        <v/>
      </c>
      <c r="E36" s="40"/>
      <c r="F36" s="206" t="str">
        <f>IF(D36="","",IF(COUNTIF(O36:V36,$P$19)&gt;0,$P$19,IF(D36&lt;&gt;"",$P$13&amp;" "&amp;O36&amp;CHAR(10)&amp;'Source Countries'!$J$12&amp;": "&amp; $P36&amp;CHAR(10)&amp;'Source Countries'!$J$13&amp;": "&amp; $Q36&amp;CHAR(10)&amp;CHAR(10)&amp;CHAR(10)&amp;$P$14&amp;" "&amp;$S36&amp;CHAR(10)&amp;'Source Countries'!$J$7&amp; ": "&amp;$T36 &amp;CHAR(10)&amp;'Source Countries'!$J$8 &amp; ": " &amp; $U36&amp;CHAR(10)&amp;'Source Countries'!$J$9&amp; ": "&amp;$V36,FALSE)))</f>
        <v/>
      </c>
      <c r="G36" s="335"/>
      <c r="H36" s="335"/>
      <c r="I36" s="187"/>
      <c r="J36" s="336"/>
      <c r="K36" s="337"/>
      <c r="L36" s="256"/>
      <c r="M36" s="6"/>
      <c r="O36" s="268" t="str" cm="1">
        <f t="array" ref="O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P36" s="268" t="str" cm="1">
        <f t="array" ref="P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Q36" s="268" t="str" cm="1">
        <f t="array" ref="Q36">IF($D36="","",IF(AND($D36&lt;&gt;"",COUNTIF('Source Countries'!$B:$B,$D36)&lt;&gt;COUNTIFS('Source Countries'!$B:$B,$D36,'Source Countries'!$D:$D,"&lt;&gt;"&amp;"")),$P$19,IF(AND(_xlfn.TEXTJOIN(", ",TRUE,_xlfn.UNIQUE(IF(($D36&amp;'Source Countries'!$J$13)='Source Countries'!$N:$N,'Source Countries'!$C:$C,"")))="",COUNTIF('Source Countries'!$B:$B,$D36)=COUNTIFS('Source Countries'!$B:$B,$D36,'Source Countries'!$D:$D,"&lt;&gt;"&amp;"")),"",_xlfn.TEXTJOIN(", ",TRUE,_xlfn.UNIQUE(IF(($D36&amp;'Source Countries'!$J$13)='Source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115.15" customHeight="1" x14ac:dyDescent="0.35">
      <c r="A37" s="5"/>
      <c r="B37" s="372"/>
      <c r="C37" s="373"/>
      <c r="D37" s="269" t="str">
        <f>IF(ISBLANK(G24),"",G24)</f>
        <v/>
      </c>
      <c r="E37" s="40"/>
      <c r="F37" s="206" t="str">
        <f>IF(D37="","",IF(COUNTIF(O37:V37,$P$19)&gt;0,$P$19,IF(D37&lt;&gt;"",$P$13&amp;" "&amp;O37&amp;CHAR(10)&amp;'Source Countries'!$J$12&amp;": "&amp; $P37&amp;CHAR(10)&amp;'Source Countries'!$J$13&amp;": "&amp; $Q37&amp;CHAR(10)&amp;CHAR(10)&amp;CHAR(10)&amp;$P$14&amp;" "&amp;$S37&amp;CHAR(10)&amp;'Source Countries'!$J$7&amp; ": "&amp;$T37 &amp;CHAR(10)&amp;'Source Countries'!$J$8 &amp; ": " &amp; $U37&amp;CHAR(10)&amp;'Source Countries'!$J$9&amp; ": "&amp;$V37,FALSE)))</f>
        <v/>
      </c>
      <c r="G37" s="335"/>
      <c r="H37" s="335"/>
      <c r="I37" s="187"/>
      <c r="J37" s="336"/>
      <c r="K37" s="337"/>
      <c r="L37" s="256"/>
      <c r="M37" s="6"/>
      <c r="O37" s="268" t="str" cm="1">
        <f t="array" ref="O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P37" s="268" t="str" cm="1">
        <f t="array" ref="P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Q37" s="268" t="str" cm="1">
        <f t="array" ref="Q37">IF($D37="","",IF(AND($D37&lt;&gt;"",COUNTIF('Source Countries'!$B:$B,$D37)&lt;&gt;COUNTIFS('Source Countries'!$B:$B,$D37,'Source Countries'!$D:$D,"&lt;&gt;"&amp;"")),$P$19,IF(AND(_xlfn.TEXTJOIN(", ",TRUE,_xlfn.UNIQUE(IF(($D37&amp;'Source Countries'!$J$13)='Source Countries'!$N:$N,'Source Countries'!$C:$C,"")))="",COUNTIF('Source Countries'!$B:$B,$D37)=COUNTIFS('Source Countries'!$B:$B,$D37,'Source Countries'!$D:$D,"&lt;&gt;"&amp;"")),"",_xlfn.TEXTJOIN(", ",TRUE,_xlfn.UNIQUE(IF(($D37&amp;'Source Countries'!$J$13)='Source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3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13"/>
      <c r="G38" s="314"/>
      <c r="H38" s="314"/>
      <c r="I38" s="314"/>
      <c r="J38" s="314"/>
      <c r="K38" s="314"/>
      <c r="L38" s="315"/>
      <c r="M38" s="6"/>
      <c r="P38" s="161"/>
    </row>
    <row r="39" spans="1:28" ht="62.25" customHeight="1" x14ac:dyDescent="0.35">
      <c r="A39" s="5"/>
      <c r="B39" s="368"/>
      <c r="C39" s="369"/>
      <c r="D39" s="47" t="str">
        <f>IF(ISBLANK(G20),"",G20)</f>
        <v>Electronics</v>
      </c>
      <c r="E39" s="40"/>
      <c r="F39" s="198" t="s">
        <v>1021</v>
      </c>
      <c r="G39" s="335"/>
      <c r="H39" s="335"/>
      <c r="I39" s="187"/>
      <c r="J39" s="336"/>
      <c r="K39" s="337"/>
      <c r="L39" s="256"/>
      <c r="M39" s="6"/>
      <c r="P39" s="161"/>
    </row>
    <row r="40" spans="1:28" ht="62.25" customHeight="1" x14ac:dyDescent="0.35">
      <c r="A40" s="5"/>
      <c r="B40" s="370"/>
      <c r="C40" s="371"/>
      <c r="D40" s="47" t="str">
        <f>IF(ISBLANK(G21),"",G21)</f>
        <v/>
      </c>
      <c r="E40" s="40"/>
      <c r="F40" s="198" t="str">
        <f>IF(D40&lt;&gt;"", IF(COUNTIF('Source Countries'!B$6:B$474, D40)=(COUNTIFS('Source Countries'!B$6:B$474, D40, 'Source Countries'!H$6:H$474, 1)), 'Source Countries'!$J$9, ""), "")</f>
        <v/>
      </c>
      <c r="G40" s="335"/>
      <c r="H40" s="335"/>
      <c r="I40" s="187"/>
      <c r="J40" s="336"/>
      <c r="K40" s="337"/>
      <c r="L40" s="256"/>
      <c r="M40" s="6"/>
      <c r="P40" s="161"/>
    </row>
    <row r="41" spans="1:28" ht="62.25" customHeight="1" x14ac:dyDescent="0.35">
      <c r="A41" s="5"/>
      <c r="B41" s="370"/>
      <c r="C41" s="371"/>
      <c r="D41" s="47" t="str">
        <f>IF(ISBLANK(G22),"",G22)</f>
        <v/>
      </c>
      <c r="E41" s="40"/>
      <c r="F41" s="198" t="str">
        <f>IF(D41&lt;&gt;"", IF(COUNTIF('Source Countries'!B$6:B$474, D41)=(COUNTIFS('Source Countries'!B$6:B$474, D41, 'Source Countries'!H$6:H$474, 1)), 'Source Countries'!$J$9, ""), "")</f>
        <v/>
      </c>
      <c r="G41" s="335"/>
      <c r="H41" s="335"/>
      <c r="I41" s="187"/>
      <c r="J41" s="336"/>
      <c r="K41" s="337"/>
      <c r="L41" s="256"/>
      <c r="M41" s="6"/>
      <c r="P41" s="161"/>
    </row>
    <row r="42" spans="1:28" ht="62.25" customHeight="1" x14ac:dyDescent="0.35">
      <c r="A42" s="5"/>
      <c r="B42" s="370"/>
      <c r="C42" s="371"/>
      <c r="D42" s="47" t="str">
        <f>IF(ISBLANK(G23),"",G23)</f>
        <v/>
      </c>
      <c r="E42" s="40"/>
      <c r="F42" s="198" t="str">
        <f>IF(D42&lt;&gt;"", IF(COUNTIF('Source Countries'!B$6:B$474, D42)=(COUNTIFS('Source Countries'!B$6:B$474, D42, 'Source Countries'!H$6:H$474, 1)), 'Source Countries'!$J$9, ""), "")</f>
        <v/>
      </c>
      <c r="G42" s="335"/>
      <c r="H42" s="335"/>
      <c r="I42" s="187"/>
      <c r="J42" s="336"/>
      <c r="K42" s="337"/>
      <c r="L42" s="256"/>
      <c r="M42" s="6"/>
      <c r="P42" s="161"/>
    </row>
    <row r="43" spans="1:28" ht="62.25" customHeight="1" x14ac:dyDescent="0.35">
      <c r="A43" s="5"/>
      <c r="B43" s="372"/>
      <c r="C43" s="373"/>
      <c r="D43" s="47" t="str">
        <f>IF(ISBLANK(G24),"",G24)</f>
        <v/>
      </c>
      <c r="E43" s="40"/>
      <c r="F43" s="198" t="str">
        <f>IF(D43&lt;&gt;"", IF(COUNTIF('Source Countries'!B$6:B$474, D43)=(COUNTIFS('Source Countries'!B$6:B$474, D43, 'Source Countries'!H$6:H$474, 1)), 'Source Countries'!$J$9, ""), "")</f>
        <v/>
      </c>
      <c r="G43" s="335"/>
      <c r="H43" s="335"/>
      <c r="I43" s="187"/>
      <c r="J43" s="336"/>
      <c r="K43" s="337"/>
      <c r="L43" s="256"/>
      <c r="M43" s="6"/>
      <c r="P43" s="161"/>
    </row>
    <row r="44" spans="1:28" ht="59.15" customHeight="1" x14ac:dyDescent="0.35">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t="s">
        <v>589</v>
      </c>
      <c r="G44" s="338"/>
      <c r="H44" s="338"/>
      <c r="I44" s="187"/>
      <c r="J44" s="336"/>
      <c r="K44" s="337"/>
      <c r="L44" s="256"/>
      <c r="M44" s="6"/>
      <c r="P44" s="161"/>
    </row>
    <row r="45" spans="1:28" ht="59.15" customHeight="1" x14ac:dyDescent="0.35">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t="s">
        <v>5146</v>
      </c>
      <c r="G45" s="338"/>
      <c r="H45" s="338"/>
      <c r="I45" s="187"/>
      <c r="J45" s="336"/>
      <c r="K45" s="337"/>
      <c r="L45" s="256"/>
      <c r="M45" s="6"/>
      <c r="P45" s="161"/>
    </row>
    <row r="46" spans="1:28" ht="48" customHeight="1" x14ac:dyDescent="0.35">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t="s">
        <v>1028</v>
      </c>
      <c r="G46" s="338"/>
      <c r="H46" s="338"/>
      <c r="I46" s="187"/>
      <c r="J46" s="336"/>
      <c r="K46" s="337"/>
      <c r="L46" s="256"/>
      <c r="M46" s="6"/>
      <c r="P46" s="161"/>
    </row>
    <row r="47" spans="1:28" ht="56.9" customHeight="1" x14ac:dyDescent="0.35">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t="s">
        <v>1117</v>
      </c>
      <c r="G47" s="338"/>
      <c r="H47" s="338"/>
      <c r="I47" s="187"/>
      <c r="J47" s="336"/>
      <c r="K47" s="337"/>
      <c r="L47" s="256"/>
      <c r="M47" s="6"/>
      <c r="P47" s="161"/>
      <c r="Q47" s="7" t="str">
        <f>IF(F$47=R$4, "N/A", "")</f>
        <v>N/A</v>
      </c>
      <c r="S47" s="7" t="str">
        <f>IF(F47=Z5, "N/A", "")</f>
        <v>N/A</v>
      </c>
    </row>
    <row r="48" spans="1:28" ht="127.5" customHeight="1" x14ac:dyDescent="0.35">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t="s">
        <v>1028</v>
      </c>
      <c r="G48" s="338"/>
      <c r="H48" s="338"/>
      <c r="I48" s="187"/>
      <c r="J48" s="336"/>
      <c r="K48" s="337"/>
      <c r="L48" s="256"/>
      <c r="M48" s="6"/>
      <c r="P48" s="161"/>
    </row>
    <row r="49" spans="1:17" ht="126.75" customHeight="1" x14ac:dyDescent="0.35">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t="s">
        <v>3696</v>
      </c>
      <c r="G49" s="338"/>
      <c r="H49" s="338"/>
      <c r="I49" s="187"/>
      <c r="J49" s="336"/>
      <c r="K49" s="337"/>
      <c r="L49" s="256"/>
      <c r="M49" s="6"/>
      <c r="P49" s="161"/>
      <c r="Q49" s="7" t="str">
        <f>IF(F49=AJ$5, "N/A", "")</f>
        <v/>
      </c>
    </row>
    <row r="50" spans="1:17" ht="36" customHeight="1" x14ac:dyDescent="0.3">
      <c r="A50" s="5"/>
      <c r="B50" s="317"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18"/>
      <c r="D50" s="318"/>
      <c r="E50" s="318"/>
      <c r="F50" s="318"/>
      <c r="G50" s="318"/>
      <c r="H50" s="318"/>
      <c r="I50" s="318"/>
      <c r="J50" s="318"/>
      <c r="K50" s="318"/>
      <c r="L50" s="319"/>
      <c r="M50" s="6"/>
      <c r="P50" s="161"/>
    </row>
    <row r="51" spans="1:17" ht="48" customHeight="1" x14ac:dyDescent="0.35">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59"/>
      <c r="G51" s="359"/>
      <c r="H51" s="359"/>
      <c r="I51" s="359"/>
      <c r="J51" s="359"/>
      <c r="K51" s="359"/>
      <c r="L51" s="359"/>
      <c r="M51" s="6"/>
      <c r="P51" s="161"/>
    </row>
    <row r="52" spans="1:17" ht="44.9" customHeight="1" x14ac:dyDescent="0.35">
      <c r="A52" s="5"/>
      <c r="B52" s="357"/>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t="s">
        <v>1021</v>
      </c>
      <c r="G52" s="333" t="str">
        <f>IF(F52="Yes",Languages!$A$633,IF(F52="Oui",Languages!$B$633,IF(F52="Sí",Languages!$C$633,IF(F52="Ja",Languages!$D$633,IF(F52="是",Languages!$E$633,IF(F52="はい",Languages!$F$633,IF(F52="Sim",Languages!$G$633,"")))))))</f>
        <v>Policy required.</v>
      </c>
      <c r="H52" s="334"/>
      <c r="I52" s="189" t="s">
        <v>3629</v>
      </c>
      <c r="J52" s="325" t="s">
        <v>5371</v>
      </c>
      <c r="K52" s="326"/>
      <c r="L52" s="256"/>
      <c r="M52" s="6"/>
      <c r="P52" s="161"/>
    </row>
    <row r="53" spans="1:17" ht="102" customHeight="1" x14ac:dyDescent="0.35">
      <c r="A53" s="5"/>
      <c r="B53" s="358"/>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t="s">
        <v>1021</v>
      </c>
      <c r="G53" s="333" t="str">
        <f>IF(F53="Yes",Languages!$A$633,IF(F53="Oui",Languages!$B$633,IF(F53="Sí",Languages!$C$633,IF(F53="Ja",Languages!$D$633,IF(F53="是",Languages!$E$633,IF(F53="はい",Languages!$F$633,IF(F53="Sim",Languages!$G$633,"")))))))</f>
        <v>Policy required.</v>
      </c>
      <c r="H53" s="334"/>
      <c r="I53" s="189" t="s">
        <v>3629</v>
      </c>
      <c r="J53" s="325" t="s">
        <v>5371</v>
      </c>
      <c r="K53" s="326"/>
      <c r="L53" s="256"/>
      <c r="M53" s="6"/>
      <c r="P53" s="161"/>
    </row>
    <row r="54" spans="1:17" ht="57.75" customHeight="1" x14ac:dyDescent="0.35">
      <c r="A54" s="5"/>
      <c r="B54" s="358"/>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t="s">
        <v>1021</v>
      </c>
      <c r="G54" s="333" t="str">
        <f>IF(F54="Yes",Languages!$A$633,IF(F54="Oui",Languages!$B$633,IF(F54="Sí",Languages!$C$633,IF(F54="Ja",Languages!$D$633,IF(F54="是",Languages!$E$633,IF(F54="はい",Languages!$F$633,IF(F54="Sim",Languages!$G$633,"")))))))</f>
        <v>Policy required.</v>
      </c>
      <c r="H54" s="334"/>
      <c r="I54" s="189" t="s">
        <v>3629</v>
      </c>
      <c r="J54" s="325" t="s">
        <v>5371</v>
      </c>
      <c r="K54" s="326"/>
      <c r="L54" s="256"/>
      <c r="M54" s="6"/>
      <c r="P54" s="161"/>
    </row>
    <row r="55" spans="1:17" ht="31.5" customHeight="1" x14ac:dyDescent="0.35">
      <c r="A55" s="5"/>
      <c r="B55" s="358"/>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t="s">
        <v>1021</v>
      </c>
      <c r="G55" s="333" t="str">
        <f>IF(F55="Yes",Languages!$A$633,IF(F55="Oui",Languages!$B$633,IF(F55="Sí",Languages!$C$633,IF(F55="Ja",Languages!$D$633,IF(F55="是",Languages!$E$633,IF(F55="はい",Languages!$F$633,IF(F55="Sim",Languages!$G$633,"")))))))</f>
        <v>Policy required.</v>
      </c>
      <c r="H55" s="334"/>
      <c r="I55" s="189" t="s">
        <v>3629</v>
      </c>
      <c r="J55" s="325" t="s">
        <v>5371</v>
      </c>
      <c r="K55" s="326"/>
      <c r="L55" s="256"/>
      <c r="M55" s="6"/>
      <c r="P55" s="161"/>
    </row>
    <row r="56" spans="1:17" ht="43.5" customHeight="1" x14ac:dyDescent="0.35">
      <c r="A56" s="5"/>
      <c r="B56" s="358"/>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256" t="s">
        <v>1021</v>
      </c>
      <c r="G56" s="333" t="str">
        <f>IF(F56="Yes",Languages!$A$633,IF(F56="Oui",Languages!$B$633,IF(F56="Sí",Languages!$C$633,IF(F56="Ja",Languages!$D$633,IF(F56="是",Languages!$E$633,IF(F56="はい",Languages!$F$633,IF(F56="Sim",Languages!$G$633,IF(F56=Languages!$A$617,"x",IF(345=Languages!$B$617,"x",IF(F56=Languages!$C$617,"x",IF(F56=Languages!$D$617,"x",IF(F56=Languages!$E$617,"x",IF(F56=Languages!$F$617,"x",IF(F56=Languages!$G$617,"x",""))))))))))))))</f>
        <v>Policy required.</v>
      </c>
      <c r="H56" s="334"/>
      <c r="I56" s="189" t="s">
        <v>3629</v>
      </c>
      <c r="J56" s="325" t="s">
        <v>5371</v>
      </c>
      <c r="K56" s="326"/>
      <c r="L56" s="256"/>
      <c r="M56" s="6"/>
      <c r="P56" s="161"/>
      <c r="Q56" s="7" t="str">
        <f>IF(Q$47= "N/A", R4, "")</f>
        <v xml:space="preserve">N/A - We do not use recruiters    </v>
      </c>
    </row>
    <row r="57" spans="1:17" ht="81.75" customHeight="1" x14ac:dyDescent="0.35">
      <c r="A57" s="5"/>
      <c r="B57" s="358"/>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t="s">
        <v>1021</v>
      </c>
      <c r="G57" s="333" t="str">
        <f>IF(F57="Yes",Languages!$A$633,IF(F57="Oui",Languages!$B$633,IF(F57="Sí",Languages!$C$633,IF(F57="Ja",Languages!$D$633,IF(F57="是",Languages!$E$633,IF(F57="はい",Languages!$F$633,IF(F57="Sim",Languages!$G$633,"")))))))</f>
        <v>Policy required.</v>
      </c>
      <c r="H57" s="334"/>
      <c r="I57" s="189" t="s">
        <v>3629</v>
      </c>
      <c r="J57" s="325" t="s">
        <v>5371</v>
      </c>
      <c r="K57" s="326"/>
      <c r="L57" s="256"/>
      <c r="M57" s="6"/>
      <c r="P57" s="161"/>
    </row>
    <row r="58" spans="1:17" ht="72.75" customHeight="1" x14ac:dyDescent="0.35">
      <c r="A58" s="5"/>
      <c r="B58" s="358"/>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t="s">
        <v>1021</v>
      </c>
      <c r="G58" s="333" t="str">
        <f>IF(F58="Yes",Languages!$A$633,IF(F58="Oui",Languages!$B$633,IF(F58="Sí",Languages!$C$633,IF(F58="Ja",Languages!$D$633,IF(F58="是",Languages!$E$633,IF(F58="はい",Languages!$F$633,IF(F58="Sim",Languages!$G$633,"")))))))</f>
        <v>Policy required.</v>
      </c>
      <c r="H58" s="334"/>
      <c r="I58" s="189" t="s">
        <v>3629</v>
      </c>
      <c r="J58" s="325" t="s">
        <v>5371</v>
      </c>
      <c r="K58" s="326"/>
      <c r="L58" s="256"/>
      <c r="M58" s="6"/>
      <c r="P58" s="161"/>
    </row>
    <row r="59" spans="1:17" ht="35.15" customHeight="1" x14ac:dyDescent="0.35">
      <c r="A59" s="5"/>
      <c r="B59" s="358"/>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t="s">
        <v>3682</v>
      </c>
      <c r="G59" s="333" t="str">
        <f>IF(F59="Yes, broadly and/or only when required by law or by contract",Languages!$A$633,IF(F59="Oui, de façon générale et/ou seulement lorsque la loi ou un contrat l'exige",Languages!$B$633,IF(F59="Sí, en términos generales y/o cuando lo requiere la ley o el contrato",Languages!$C$633,IF(F59="Ja, umfassend und/oder nur, wenn dies gesetzlich oder vertraglich vorgeschrieben ist.",Languages!$D$633,IF(F59="是，宽泛规定以及/或仅当法律或合同要求时规定",Languages!$E$633,IF(F59="はい、大体している、または法律または契約で義務付けられている場合に限る。",Languages!$F$633,IF(F59="Sim, geralmente e/ou apenas quando tal é exigido pela legislação ou por imposição contratual",Languages!$G$633,"")))))))</f>
        <v>Policy required.</v>
      </c>
      <c r="H59" s="334"/>
      <c r="I59" s="189" t="s">
        <v>3629</v>
      </c>
      <c r="J59" s="325" t="s">
        <v>5371</v>
      </c>
      <c r="K59" s="326"/>
      <c r="L59" s="256"/>
      <c r="M59" s="6"/>
      <c r="P59" s="161"/>
    </row>
    <row r="60" spans="1:17" ht="33" customHeight="1" x14ac:dyDescent="0.35">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13"/>
      <c r="G60" s="314"/>
      <c r="H60" s="314"/>
      <c r="I60" s="314"/>
      <c r="J60" s="314"/>
      <c r="K60" s="314"/>
      <c r="L60" s="315"/>
      <c r="M60" s="6"/>
      <c r="P60" s="161"/>
    </row>
    <row r="61" spans="1:17" ht="101.15" customHeight="1" x14ac:dyDescent="0.35">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t="s">
        <v>1124</v>
      </c>
      <c r="G61" s="333" t="str">
        <f>IF(F61="Yes",Languages!$A$633,IF(F61="Oui",Languages!$B$633,IF(F61="Sí",Languages!$C$633,IF(F61="Ja",Languages!$D$633,IF(F61="是",Languages!$E$633,IF(F61="はい",Languages!$F$633,IF(F61="Sim",Languages!$G$633,IF(F61=Languages!$A$618,"x",IF(F61=Languages!$B$618,"x",IF(F61=Languages!$C$618,"x",IF(F61=Languages!$D$618,"x",IF(F61=Languages!$E$618,"x",IF(F61=Languages!$F$618,"x",IF(F61=Languages!$G$618,"x",""))))))))))))))</f>
        <v>x</v>
      </c>
      <c r="H61" s="334"/>
      <c r="I61" s="189"/>
      <c r="J61" s="325"/>
      <c r="K61" s="326"/>
      <c r="L61" s="256"/>
      <c r="M61" s="6"/>
      <c r="P61" s="161"/>
    </row>
    <row r="62" spans="1:17" ht="51" customHeight="1" x14ac:dyDescent="0.35">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t="s">
        <v>1145</v>
      </c>
      <c r="G62" s="333" t="str">
        <f>IF(F62="Yes",Languages!$A$633,IF(F62="Oui",Languages!$B$633,IF(F62="Sí",Languages!$C$633,IF(F62="Ja",Languages!$D$633,IF(F62="是",Languages!$E$633,IF(F62="はい",Languages!$F$633,IF(F62="Sim",Languages!$G$633,IF(F62=Languages!$A$620,"x",IF(F62=Languages!$B$620,"x",IF(F62=Languages!$C$620,"x",IF(F62=Languages!$D$620,"x",IF(F62=Languages!$E$620,"x",IF(F62=Languages!$F$620,"x",IF(F62=Languages!$G$620,"x",""))))))))))))))</f>
        <v>x</v>
      </c>
      <c r="H62" s="334"/>
      <c r="I62" s="189"/>
      <c r="J62" s="325"/>
      <c r="K62" s="326"/>
      <c r="L62" s="256"/>
      <c r="M62" s="6"/>
      <c r="P62" s="161"/>
    </row>
    <row r="63" spans="1:17" ht="54" x14ac:dyDescent="0.35">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t="s">
        <v>1021</v>
      </c>
      <c r="G63" s="333" t="str">
        <f>IF(F63="Yes",Languages!$A$633,IF(F63="Oui",Languages!$B$633,IF(F63="Sí",Languages!$C$633,IF(F63="Ja",Languages!$D$633,IF(F63="是",Languages!$E$633,IF(F63="はい",Languages!$F$633,IF(F63="Sim",Languages!$G$633,"")))))))</f>
        <v>Policy required.</v>
      </c>
      <c r="H63" s="334"/>
      <c r="I63" s="189" t="s">
        <v>3629</v>
      </c>
      <c r="J63" s="325" t="s">
        <v>5372</v>
      </c>
      <c r="K63" s="326"/>
      <c r="L63" s="256"/>
      <c r="M63" s="6"/>
      <c r="P63" s="161"/>
    </row>
    <row r="64" spans="1:17" ht="67.5" customHeight="1" x14ac:dyDescent="0.35">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t="s">
        <v>1021</v>
      </c>
      <c r="G64" s="333" t="str">
        <f>IF(F64="Yes",Languages!$A$633,IF(F64="Oui",Languages!$B$633,IF(F64="Sí",Languages!$C$633,IF(F64="Ja",Languages!$D$633,IF(F64="是",Languages!$E$633,IF(F64="はい",Languages!$F$633,IF(F64="Sim",Languages!$G$633,"")))))))</f>
        <v>Policy required.</v>
      </c>
      <c r="H64" s="334"/>
      <c r="I64" s="189" t="s">
        <v>3629</v>
      </c>
      <c r="J64" s="325" t="s">
        <v>5372</v>
      </c>
      <c r="K64" s="326"/>
      <c r="L64" s="256"/>
      <c r="M64" s="6"/>
      <c r="P64" s="161"/>
    </row>
    <row r="65" spans="1:19" ht="67.5" customHeight="1" x14ac:dyDescent="0.35">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t="s">
        <v>1021</v>
      </c>
      <c r="G65" s="333" t="str">
        <f>IF(F65="Yes",Languages!$A$633,IF(F65="Oui",Languages!$B$633,IF(F65="Sí",Languages!$C$633,IF(F65="Ja",Languages!$D$633,IF(F65="是",Languages!$E$633,IF(F65="はい",Languages!$F$633,IF(F65="Sim",Languages!$G$633,"")))))))</f>
        <v>Policy required.</v>
      </c>
      <c r="H65" s="334"/>
      <c r="I65" s="189" t="s">
        <v>3629</v>
      </c>
      <c r="J65" s="325" t="s">
        <v>5372</v>
      </c>
      <c r="K65" s="326"/>
      <c r="L65" s="256"/>
      <c r="M65" s="6"/>
      <c r="P65" s="161"/>
    </row>
    <row r="66" spans="1:19" ht="75.650000000000006" customHeight="1" x14ac:dyDescent="0.35">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t="s">
        <v>3680</v>
      </c>
      <c r="G66" s="333" t="str">
        <f>IF(F66=Languages!$A$626,Languages!$A$633,IF(F66=Languages!$B$626,Languages!$B$633,IF(F66=Languages!$C$626,Languages!$C$633,IF(F66=Languages!$D$626,Languages!$D$633,IF(F66=Languages!$E$626,Languages!$E$633,IF(F66=Languages!$F$626,Languages!$F$633,IF(F66=Languages!$G$626,Languages!$G$633,IF(F66=Languages!$A$627,Languages!$A$633,IF(F66=Languages!$B$627,Languages!$B$633,IF(F66=Languages!$C$627,Languages!$C$633,IF(F66=Languages!$D$627,Languages!$D$633,IF(F66=Languages!$E$627,Languages!$D$633,IF(F66=Languages!$F$627,Languages!$F$633,IF(F66=Languages!$G$627,Languages!$G$633,""))))))))))))))</f>
        <v>Policy required.</v>
      </c>
      <c r="H66" s="334"/>
      <c r="I66" s="189" t="s">
        <v>3629</v>
      </c>
      <c r="J66" s="325" t="s">
        <v>5372</v>
      </c>
      <c r="K66" s="326"/>
      <c r="L66" s="256"/>
      <c r="M66" s="6"/>
      <c r="P66" s="161"/>
    </row>
    <row r="67" spans="1:19" ht="85.5" customHeight="1" x14ac:dyDescent="0.35">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t="s">
        <v>1021</v>
      </c>
      <c r="G67" s="333" t="str">
        <f>IF(F67="Yes",Languages!$A$633,IF(F67="Oui",Languages!$B$633,IF(F67="Sí",Languages!$C$633,IF(F67="Ja",Languages!$D$633,IF(F67="是",Languages!$E$633,IF(F67="はい",Languages!$F$633,IF(F67="Sim",Languages!$G$633,"")))))))</f>
        <v>Policy required.</v>
      </c>
      <c r="H67" s="334"/>
      <c r="I67" s="189" t="s">
        <v>3629</v>
      </c>
      <c r="J67" s="325" t="s">
        <v>5372</v>
      </c>
      <c r="K67" s="326"/>
      <c r="L67" s="256"/>
      <c r="M67" s="6"/>
      <c r="P67" s="161"/>
    </row>
    <row r="68" spans="1:19" ht="85.5" customHeight="1" x14ac:dyDescent="0.35">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t="str">
        <f>IF(Q68 = "N/A", AI4, "")</f>
        <v>N/A - We do not hire foreign or domestic migrant workers</v>
      </c>
      <c r="G68" s="333" t="str">
        <f>IF(F68="Yes",Languages!$A$633,IF(F68="Oui",Languages!$B$633,IF(F68="Sí",Languages!$C$633,IF(F68="Ja",Languages!$D$633,IF(F68="是",Languages!$E$633,IF(F68="はい",Languages!$F$633,IF(F68="Sim",Languages!$G$633,IF(F68=Languages!$A$159,"x",IF(F68=Languages!$B$159,"x",IF(F68=Languages!$C$159,"x",IF(F68=Languages!$D$159,"x",IF(F68=Languages!$E$159,"x",IF(F68=Languages!$F$159,"x",IF(F68=Languages!$G$159,"x",""))))))))))))))</f>
        <v>x</v>
      </c>
      <c r="H68" s="334"/>
      <c r="I68" s="189"/>
      <c r="J68" s="325"/>
      <c r="K68" s="326"/>
      <c r="L68" s="256"/>
      <c r="M68" s="6"/>
      <c r="P68" s="161"/>
      <c r="Q68" s="7" t="str">
        <f>IF(F61 = S$4, "N/A", "")</f>
        <v>N/A</v>
      </c>
      <c r="S68" s="7" t="str">
        <f>IF(F61=S4, "NA", "Yes")</f>
        <v>NA</v>
      </c>
    </row>
    <row r="69" spans="1:19" ht="36" customHeight="1" x14ac:dyDescent="0.3">
      <c r="A69" s="5"/>
      <c r="B69" s="316"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16"/>
      <c r="D69" s="316"/>
      <c r="E69" s="316"/>
      <c r="F69" s="316"/>
      <c r="G69" s="316"/>
      <c r="H69" s="316"/>
      <c r="I69" s="316"/>
      <c r="J69" s="316"/>
      <c r="K69" s="316"/>
      <c r="L69" s="316"/>
      <c r="M69" s="6"/>
      <c r="P69" s="161"/>
    </row>
    <row r="70" spans="1:19" ht="49.5" customHeight="1" x14ac:dyDescent="0.35">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t="s">
        <v>1021</v>
      </c>
      <c r="G70" s="328" t="str">
        <f>IF(F70="Yes",Languages!$A$633,IF(F70="Oui",Languages!$B$633,IF(F70="Sí",Languages!$C$633,IF(F70="Ja",Languages!$D$633,IF(F70="是",Languages!$E$633,IF(F70="はい",Languages!$F$633,IF(F70="Sim",Languages!$G$633,IF(F70=Languages!$A$160,"x",IF(F70=Languages!$B$160,"x",IF(F70=Languages!$C$160,"x",IF(F70=Languages!$D$160,"x",IF(F70=Languages!$E$160,"x",IF(F70=Languages!$F$160,"x",IF(F70=Languages!$G$160,"x",""))))))))))))))</f>
        <v>Policy required.</v>
      </c>
      <c r="H70" s="328"/>
      <c r="I70" s="189" t="s">
        <v>3629</v>
      </c>
      <c r="J70" s="327" t="s">
        <v>5371</v>
      </c>
      <c r="K70" s="327"/>
      <c r="L70" s="256"/>
      <c r="M70" s="6"/>
      <c r="P70" s="161"/>
      <c r="S70" s="7" t="str">
        <f>IF(F49=AJ5, "NA_Q10", "Yes_Q10")</f>
        <v>Yes_Q10</v>
      </c>
    </row>
    <row r="71" spans="1:19" ht="61.5" customHeight="1" x14ac:dyDescent="0.35">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56" t="s">
        <v>1021</v>
      </c>
      <c r="G71" s="328" t="str">
        <f>IF(F71="Yes",Languages!$A$632,IF(F71="Oui",Languages!$B$632,IF(F71="Sí",Languages!$C$632,IF(F71="Ja",Languages!$D$632,IF(F71="是",Languages!$E$632,IF(F71="はい",Languages!$F$632,IF(F71="Sim",Languages!$G$632,IF(F71=Languages!$A$160,"x",IF(F71=Languages!$B$160,"x",IF(F71=Languages!$C$160,"x",IF(F71=Languages!$D$160,"x",IF(F71=Languages!$E$160,"x",IF(F71=Languages!$F$160,"x",IF(F71=Languages!$G$160,"x",""))))))))))))))</f>
        <v>Sample of contractual terms and conditions.</v>
      </c>
      <c r="H71" s="328"/>
      <c r="I71" s="189" t="s">
        <v>3629</v>
      </c>
      <c r="J71" s="325" t="s">
        <v>5372</v>
      </c>
      <c r="K71" s="326"/>
      <c r="L71" s="256" t="s">
        <v>5373</v>
      </c>
      <c r="M71" s="6"/>
      <c r="P71" s="161"/>
    </row>
    <row r="72" spans="1:19" ht="63" customHeight="1" x14ac:dyDescent="0.35">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56" t="s">
        <v>1021</v>
      </c>
      <c r="G72" s="328" t="str">
        <f>IF(F72="Yes",Languages!$A$634,IF(F72="Oui",Languages!$B$634,IF(F72="Sí",Languages!$C$634,IF(F72="Ja",Languages!$D$634,IF(F72="是",Languages!$E$634,IF(F72="はい",Languages!$F$634,IF(F72="Sim",Languages!$G$634,IF(F72=Languages!$A$160,"x",IF(F72=Languages!$B$160,"x",IF(F72=Languages!$C$160,"x",IF(F72=Languages!$D$160,"x",IF(F72=Languages!$E$160,"x",IF(F72=Languages!$F$160,"x",IF(F72=Languages!$G$160,"x",""))))))))))))))</f>
        <v>Policy or sample of contractual terms and conditions required.</v>
      </c>
      <c r="H72" s="328"/>
      <c r="I72" s="189" t="s">
        <v>3629</v>
      </c>
      <c r="J72" s="325" t="s">
        <v>5372</v>
      </c>
      <c r="K72" s="326"/>
      <c r="L72" s="256" t="s">
        <v>5373</v>
      </c>
      <c r="M72" s="6"/>
      <c r="P72" s="161"/>
    </row>
    <row r="73" spans="1:19" ht="36" customHeight="1" x14ac:dyDescent="0.3">
      <c r="A73" s="5"/>
      <c r="B73" s="316"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16"/>
      <c r="D73" s="316"/>
      <c r="E73" s="316"/>
      <c r="F73" s="316"/>
      <c r="G73" s="316"/>
      <c r="H73" s="316"/>
      <c r="I73" s="316"/>
      <c r="J73" s="316"/>
      <c r="K73" s="316"/>
      <c r="L73" s="316"/>
      <c r="M73" s="6"/>
      <c r="P73" s="161"/>
    </row>
    <row r="74" spans="1:19" ht="101.25" customHeight="1" x14ac:dyDescent="0.35">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tr">
        <f>IF(Q$47 = "N/A", R$4, "")</f>
        <v xml:space="preserve">N/A - We do not use recruiters    </v>
      </c>
      <c r="G74" s="328" t="str">
        <f>IF(F74="Yes",Languages!$A$641,IF(F74="Oui",Languages!$B$641,IF(F74="Sí",Languages!$C$641,IF(F74="Ja",Languages!$D$641,IF(F74="是",Languages!$E$641,IF(F74="はい",Languages!$F$641,IF(F74="Sim",Languages!$G$641,IF(F74=Languages!$A$617,"x",IF(F74=Languages!$B$617,"x",IF(F74=Languages!$C$617,"x",IF(F74=Languages!$D$617,"x",IF(F74=Languages!$E$617,"x",IF(F74=Languages!$F$617,"x",IF(F74=Languages!$G$617,"x",""))))))))))))))</f>
        <v>x</v>
      </c>
      <c r="H74" s="328"/>
      <c r="I74" s="188"/>
      <c r="J74" s="323"/>
      <c r="K74" s="324"/>
      <c r="L74" s="256"/>
      <c r="M74" s="6"/>
      <c r="P74" s="161"/>
    </row>
    <row r="75" spans="1:19" ht="61.5" customHeight="1" x14ac:dyDescent="0.3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313"/>
      <c r="G75" s="314" t="str">
        <f>IF(F75="Yes",Languages!$A$646,IF(F75="Oui",Languages!$B$646,IF(F75="Sí",Languages!$C$646,IF(F75="Ja",Languages!$D$646,IF(F75="是",Languages!$E$646,IF(F75="はい",Languages!$F$646,IF(F75="Sim",Languages!$G$646,"")))))))</f>
        <v/>
      </c>
      <c r="H75" s="314"/>
      <c r="I75" s="314"/>
      <c r="J75" s="314"/>
      <c r="K75" s="314"/>
      <c r="L75" s="315"/>
      <c r="M75" s="6"/>
      <c r="P75" s="161"/>
    </row>
    <row r="76" spans="1:19" ht="36.65" customHeight="1" x14ac:dyDescent="0.35">
      <c r="A76" s="5"/>
      <c r="B76" s="352"/>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t="s">
        <v>1021</v>
      </c>
      <c r="G76" s="328" t="str">
        <f>IF(AND(F76=$P$2,$I$4="English"),Languages!$A$636,IF(AND(F76=$P$2,$I$4="French"),Languages!$B$636,IF(AND(F76=$P$2,$I$4="Spanish"),Languages!$C$636,IF(AND(F76=$P$2,$I$4="German"),Languages!$D$636,IF(AND(F76=$P$2,$I$4="Chinese"),Languages!$E$636,IF(AND(F76=$P$2,$I$4="Japanese"),Languages!$F$636,IF(AND(F76=$P$2,$I$4="Portugese"),Languages!$G$636,"")))))))</f>
        <v>Proof of risk assessment required</v>
      </c>
      <c r="H76" s="328"/>
      <c r="I76" s="189" t="s">
        <v>3629</v>
      </c>
      <c r="J76" s="327" t="s">
        <v>5372</v>
      </c>
      <c r="K76" s="327"/>
      <c r="L76" s="256"/>
      <c r="M76" s="6"/>
      <c r="P76" s="161"/>
    </row>
    <row r="77" spans="1:19" ht="39" customHeight="1" x14ac:dyDescent="0.35">
      <c r="A77" s="5"/>
      <c r="B77" s="353"/>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13"/>
      <c r="G77" s="314" t="str">
        <f>IF(F77="Yes",Languages!$A$646,IF(F77="Oui",Languages!$B$646,IF(F77="Sí",Languages!$C$646,IF(F77="Ja",Languages!$D$646,IF(F77="是",Languages!$E$646,IF(F77="はい",Languages!$F$646,IF(F77="Sim",Languages!$G$646,"")))))))</f>
        <v/>
      </c>
      <c r="H77" s="314"/>
      <c r="I77" s="314"/>
      <c r="J77" s="314"/>
      <c r="K77" s="314"/>
      <c r="L77" s="315"/>
      <c r="M77" s="6"/>
      <c r="P77" s="161"/>
    </row>
    <row r="78" spans="1:19" ht="39" customHeight="1" x14ac:dyDescent="0.35">
      <c r="A78" s="5"/>
      <c r="B78" s="353"/>
      <c r="C78" s="45"/>
      <c r="D78" s="47" t="str">
        <f>IF(ISBLANK(G20),"",G20)</f>
        <v>Electronics</v>
      </c>
      <c r="E78" s="40"/>
      <c r="F78" s="198" t="s">
        <v>1021</v>
      </c>
      <c r="G78" s="328" t="str">
        <f>IF(AND(F78=$P$2,$I$4="English"),Languages!$A$636,IF(AND(F78=$P$2,$I$4="French"),Languages!$B$636,IF(AND(F78=$P$2,$I$4="Spanish"),Languages!$C$636,IF(AND(F78=$P$2,$I$4="German"),Languages!$D$636,IF(AND(F78=$P$2,$I$4="Chinese"),Languages!$E$636,IF(AND(F78=$P$2,$I$4="Japanese"),Languages!$F$636,IF(AND(F78=$P$2,$I$4="Portugese"),Languages!$G$636,"")))))))</f>
        <v>Proof of risk assessment required</v>
      </c>
      <c r="H78" s="328"/>
      <c r="I78" s="189" t="s">
        <v>3629</v>
      </c>
      <c r="J78" s="327" t="s">
        <v>5372</v>
      </c>
      <c r="K78" s="327"/>
      <c r="L78" s="256"/>
      <c r="M78" s="6"/>
      <c r="P78" s="161"/>
    </row>
    <row r="79" spans="1:19" ht="39" customHeight="1" x14ac:dyDescent="0.35">
      <c r="A79" s="5"/>
      <c r="B79" s="353"/>
      <c r="C79" s="45"/>
      <c r="D79" s="47" t="str">
        <f>IF(ISBLANK(G21),"",G21)</f>
        <v/>
      </c>
      <c r="E79" s="40"/>
      <c r="F79" s="198" t="str">
        <f>IF(D79&lt;&gt;"", IF(COUNTIF('Source Countries'!B$6:B$474, D79)=(COUNTIFS('Source Countries'!B$6:B$474, D79, 'Source Countries'!H$6:H$474, 1)), 'Source Countries'!$J$9, ""), "")</f>
        <v/>
      </c>
      <c r="G79" s="328" t="str">
        <f>IF(AND(F79=$P$2,$I$4="English"),Languages!$A$636,IF(AND(F79=$P$2,$I$4="French"),Languages!$B$636,IF(AND(F79=$P$2,$I$4="Spanish"),Languages!$C$636,IF(AND(F79=$P$2,$I$4="German"),Languages!$D$636,IF(AND(F79=$P$2,$I$4="Chinese"),Languages!$E$636,IF(AND(F79=$P$2,$I$4="Japanese"),Languages!$F$636,IF(AND(F79=$P$2,$I$4="Portugese"),Languages!$G$636,"")))))))</f>
        <v/>
      </c>
      <c r="H79" s="328"/>
      <c r="I79" s="189"/>
      <c r="J79" s="327"/>
      <c r="K79" s="327"/>
      <c r="L79" s="256"/>
      <c r="M79" s="6"/>
      <c r="P79" s="161"/>
    </row>
    <row r="80" spans="1:19" ht="39" customHeight="1" x14ac:dyDescent="0.35">
      <c r="A80" s="5"/>
      <c r="B80" s="353"/>
      <c r="C80" s="45"/>
      <c r="D80" s="47" t="str">
        <f>IF(ISBLANK(G22),"",G22)</f>
        <v/>
      </c>
      <c r="E80" s="40"/>
      <c r="F80" s="198" t="str">
        <f>IF(D80&lt;&gt;"", IF(COUNTIF('Source Countries'!B$6:B$474, D80)=(COUNTIFS('Source Countries'!B$6:B$474, D80, 'Source Countries'!H$6:H$474, 1)), 'Source Countries'!$J$9, ""), "")</f>
        <v/>
      </c>
      <c r="G80" s="328" t="str">
        <f>IF(AND(F80=$P$2,$I$4="English"),Languages!$A$636,IF(AND(F80=$P$2,$I$4="French"),Languages!$B$636,IF(AND(F80=$P$2,$I$4="Spanish"),Languages!$C$636,IF(AND(F80=$P$2,$I$4="German"),Languages!$D$636,IF(AND(F80=$P$2,$I$4="Chinese"),Languages!$E$636,IF(AND(F80=$P$2,$I$4="Japanese"),Languages!$F$636,IF(AND(F80=$P$2,$I$4="Portugese"),Languages!$G$636,"")))))))</f>
        <v/>
      </c>
      <c r="H80" s="328"/>
      <c r="I80" s="189"/>
      <c r="J80" s="327"/>
      <c r="K80" s="327"/>
      <c r="L80" s="256"/>
      <c r="M80" s="6"/>
      <c r="P80" s="161"/>
    </row>
    <row r="81" spans="1:16" ht="39" customHeight="1" x14ac:dyDescent="0.35">
      <c r="A81" s="5"/>
      <c r="B81" s="353"/>
      <c r="C81" s="45"/>
      <c r="D81" s="47" t="str">
        <f>IF(ISBLANK(G23),"",G23)</f>
        <v/>
      </c>
      <c r="E81" s="40"/>
      <c r="F81" s="198" t="str">
        <f>IF(D81&lt;&gt;"", IF(COUNTIF('Source Countries'!B$6:B$474, D81)=(COUNTIFS('Source Countries'!B$6:B$474, D81, 'Source Countries'!H$6:H$474, 1)), 'Source Countries'!$J$9, ""), "")</f>
        <v/>
      </c>
      <c r="G81" s="328" t="str">
        <f>IF(AND(F81=$P$2,$I$4="English"),Languages!$A$636,IF(AND(F81=$P$2,$I$4="French"),Languages!$B$636,IF(AND(F81=$P$2,$I$4="Spanish"),Languages!$C$636,IF(AND(F81=$P$2,$I$4="German"),Languages!$D$636,IF(AND(F81=$P$2,$I$4="Chinese"),Languages!$E$636,IF(AND(F81=$P$2,$I$4="Japanese"),Languages!$F$636,IF(AND(F81=$P$2,$I$4="Portugese"),Languages!$G$636,"")))))))</f>
        <v/>
      </c>
      <c r="H81" s="328"/>
      <c r="I81" s="189"/>
      <c r="J81" s="327"/>
      <c r="K81" s="327"/>
      <c r="L81" s="256"/>
      <c r="M81" s="6"/>
      <c r="P81" s="161"/>
    </row>
    <row r="82" spans="1:16" ht="40.4" customHeight="1" x14ac:dyDescent="0.35">
      <c r="A82" s="5"/>
      <c r="B82" s="353"/>
      <c r="C82" s="45"/>
      <c r="D82" s="47" t="str">
        <f>IF(ISBLANK(G24),"",G24)</f>
        <v/>
      </c>
      <c r="E82" s="40"/>
      <c r="F82" s="198" t="str">
        <f>IF(D82&lt;&gt;"", IF(COUNTIF('Source Countries'!B$6:B$474, D82)=(COUNTIFS('Source Countries'!B$6:B$474, D82, 'Source Countries'!H$6:H$474, 1)), 'Source Countries'!$J$9, ""), "")</f>
        <v/>
      </c>
      <c r="G82" s="328" t="str">
        <f>IF(AND(F82=$P$2,$I$4="English"),Languages!$A$636,IF(AND(F82=$P$2,$I$4="French"),Languages!$B$636,IF(AND(F82=$P$2,$I$4="Spanish"),Languages!$C$636,IF(AND(F82=$P$2,$I$4="German"),Languages!$D$636,IF(AND(F82=$P$2,$I$4="Chinese"),Languages!$E$636,IF(AND(F82=$P$2,$I$4="Japanese"),Languages!$F$636,IF(AND(F82=$P$2,$I$4="Portugese"),Languages!$G$636,"")))))))</f>
        <v/>
      </c>
      <c r="H82" s="328"/>
      <c r="I82" s="189"/>
      <c r="J82" s="327"/>
      <c r="K82" s="327"/>
      <c r="L82" s="256"/>
      <c r="M82" s="6"/>
      <c r="P82" s="161"/>
    </row>
    <row r="83" spans="1:16" ht="40.4" customHeight="1" x14ac:dyDescent="0.35">
      <c r="A83" s="5"/>
      <c r="B83" s="354"/>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tr">
        <f>IF(Q$47 = "N/A", R$4, "")</f>
        <v xml:space="preserve">N/A - We do not use recruiters    </v>
      </c>
      <c r="G83" s="328" t="str">
        <f>IF(AND(F83=$P$2,$I$4="English"),Languages!$A$636,IF(AND(F83=$P$2,$I$4="French"),Languages!$B$636,IF(AND(F83=$P$2,$I$4="Spanish"),Languages!$C$636,IF(AND(F83=$P$2,$I$4="German"),Languages!$D$636,IF(AND(F83=$P$2,$I$4="Chinese"),Languages!$E$636,IF(AND(F83=$P$2,$I$4="Japanese"),Languages!$F$636,IF(AND(F83=$P$2,$I$4="Portugese"),Languages!$G$636,"")))))))</f>
        <v/>
      </c>
      <c r="H83" s="328"/>
      <c r="I83" s="189"/>
      <c r="J83" s="327"/>
      <c r="K83" s="327"/>
      <c r="L83" s="256"/>
      <c r="M83" s="6"/>
      <c r="P83" s="161"/>
    </row>
    <row r="84" spans="1:16" ht="55.5" customHeight="1" x14ac:dyDescent="0.35">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t="s">
        <v>1021</v>
      </c>
      <c r="G84" s="328" t="str">
        <f>IF(AND(F84=$P$2,$I$4="English"),Languages!$A$637,IF(AND(F84=$P$2,$I$4="French"),Languages!$B$637,IF(AND(F84=$P$2,$I$4="Spanish"),Languages!$C$637,IF(AND(F84=$P$2,$I$4="German"),Languages!$D$637,IF(AND(F84=$P$2,$I$4="Chinese"),Languages!$E$637,IF(AND(F84=$P$2,$I$4="Japanese"),Languages!$F$637,IF(AND(F84=$P$2,$I$4="Portugese"),Languages!$G$637,"")))))))</f>
        <v>Proof of risk response required</v>
      </c>
      <c r="H84" s="328"/>
      <c r="I84" s="189" t="s">
        <v>3629</v>
      </c>
      <c r="J84" s="327" t="s">
        <v>5372</v>
      </c>
      <c r="K84" s="327"/>
      <c r="L84" s="256"/>
      <c r="M84" s="6"/>
      <c r="P84" s="161"/>
    </row>
    <row r="85" spans="1:16" ht="53.9" customHeight="1" x14ac:dyDescent="0.35">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t="s">
        <v>1028</v>
      </c>
      <c r="G85" s="333" t="str">
        <f>IF(F85="Yes",Languages!$A$643,IF(F85="Oui",Languages!$B$643,IF(F85="Sí",Languages!$C$643,IF(F85="Ja",Languages!$D$643,IF(F85="是",Languages!$E$643,IF(F85="はい",Languages!$F$643,IF(F85="Sim",Languages!$G$643,"")))))))</f>
        <v/>
      </c>
      <c r="H85" s="334"/>
      <c r="I85" s="188"/>
      <c r="J85" s="325"/>
      <c r="K85" s="326"/>
      <c r="L85" s="256"/>
      <c r="M85" s="6"/>
      <c r="P85" s="161"/>
    </row>
    <row r="86" spans="1:16" ht="40.5" x14ac:dyDescent="0.3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t="s">
        <v>4993</v>
      </c>
      <c r="G86" s="374"/>
      <c r="H86" s="375"/>
      <c r="I86" s="190"/>
      <c r="J86" s="325"/>
      <c r="K86" s="326"/>
      <c r="L86" s="256"/>
      <c r="M86" s="6"/>
      <c r="P86" s="161"/>
    </row>
    <row r="87" spans="1:16" ht="45.75" customHeight="1" x14ac:dyDescent="0.35">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t="s">
        <v>1021</v>
      </c>
      <c r="G87" s="333" t="str">
        <f>IF(F87="Yes",Languages!$A$639,IF(F87="Oui",Languages!$B$639,IF(F87="Sí",Languages!$C$639,IF(F87="Ja",Languages!$D$639,IF(F87="是",Languages!$E$639,IF(F87="はい",Languages!$F$639,IF(F87="Sim",Languages!$G$639,"")))))))</f>
        <v>Proof of assessment</v>
      </c>
      <c r="H87" s="334"/>
      <c r="I87" s="188" t="s">
        <v>3629</v>
      </c>
      <c r="J87" s="325" t="s">
        <v>5372</v>
      </c>
      <c r="K87" s="326"/>
      <c r="L87" s="256"/>
      <c r="M87" s="6"/>
      <c r="P87" s="161"/>
    </row>
    <row r="88" spans="1:16" ht="36" customHeight="1" x14ac:dyDescent="0.3">
      <c r="A88" s="5"/>
      <c r="B88" s="316"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16"/>
      <c r="D88" s="316"/>
      <c r="E88" s="316"/>
      <c r="F88" s="316"/>
      <c r="G88" s="316"/>
      <c r="H88" s="316"/>
      <c r="I88" s="316"/>
      <c r="J88" s="316"/>
      <c r="K88" s="316"/>
      <c r="L88" s="316"/>
      <c r="M88" s="6"/>
      <c r="P88" s="161"/>
    </row>
    <row r="89" spans="1:16" ht="61.5" customHeight="1" x14ac:dyDescent="0.35">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t="s">
        <v>1021</v>
      </c>
      <c r="G89" s="333" t="str">
        <f>IF(F89="Yes",Languages!$A$644,IF(F89="Oui",Languages!$B$644,IF(F89="Sí",Languages!$C$644,IF(F89="Ja",Languages!$D$644,IF(F89="是",Languages!$E$644,IF(F89="はい",Languages!$F$644,IF(F89="Sim",Languages!$G$644,"")))))))</f>
        <v>Proof of training required</v>
      </c>
      <c r="H89" s="334"/>
      <c r="I89" s="188" t="s">
        <v>3629</v>
      </c>
      <c r="J89" s="325" t="s">
        <v>5372</v>
      </c>
      <c r="K89" s="326"/>
      <c r="L89" s="256"/>
      <c r="M89" s="6"/>
      <c r="P89" s="161"/>
    </row>
    <row r="90" spans="1:16" ht="36" customHeight="1" x14ac:dyDescent="0.3">
      <c r="A90" s="5"/>
      <c r="B90" s="317"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18"/>
      <c r="D90" s="318"/>
      <c r="E90" s="318"/>
      <c r="F90" s="318"/>
      <c r="G90" s="318"/>
      <c r="H90" s="318"/>
      <c r="I90" s="318"/>
      <c r="J90" s="318"/>
      <c r="K90" s="318"/>
      <c r="L90" s="319"/>
      <c r="M90" s="6"/>
      <c r="P90" s="161"/>
    </row>
    <row r="91" spans="1:16" ht="59.9" customHeight="1" x14ac:dyDescent="0.35">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t="s">
        <v>1021</v>
      </c>
      <c r="G91" s="321" t="str">
        <f>IF(F91="Yes",Languages!$A$645,IF(F91="Oui",Languages!$B$645,IF(F91="Sí",Languages!$C$645,IF(F91="Ja",Languages!$D$645,IF(F91="是",Languages!$E$645,IF(F91="はい",Languages!$F$645,IF(F91="Sim",Languages!$G$645,"")))))))</f>
        <v>Proof of reporting process required</v>
      </c>
      <c r="H91" s="322"/>
      <c r="I91" s="188" t="s">
        <v>3629</v>
      </c>
      <c r="J91" s="323" t="s">
        <v>5374</v>
      </c>
      <c r="K91" s="324"/>
      <c r="L91" s="257"/>
      <c r="M91" s="6"/>
      <c r="P91" s="161"/>
    </row>
    <row r="92" spans="1:16" ht="75.75" customHeight="1" x14ac:dyDescent="0.35">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t="s">
        <v>1021</v>
      </c>
      <c r="G92" s="333" t="str">
        <f>IF(F92="Yes",Languages!$A$646,IF(F92="Oui",Languages!$B$646,IF(F92="Sí",Languages!$C$646,IF(F92="Ja",Languages!$D$646,IF(F92="是",Languages!$E$646,IF(F92="はい",Languages!$F$646,IF(F92="Sim",Languages!$G$646,"")))))))</f>
        <v>Proof of standard required</v>
      </c>
      <c r="H92" s="334"/>
      <c r="I92" s="188" t="s">
        <v>3629</v>
      </c>
      <c r="J92" s="325" t="s">
        <v>5374</v>
      </c>
      <c r="K92" s="326"/>
      <c r="L92" s="256"/>
      <c r="M92" s="6"/>
      <c r="P92" s="161"/>
    </row>
    <row r="93" spans="1:16" ht="63.75" customHeight="1" x14ac:dyDescent="0.3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t="s">
        <v>1021</v>
      </c>
      <c r="G93" s="333" t="str">
        <f>IF(F93="Yes",Languages!$A$1058,IF(F93="Oui",Languages!$B$1058,IF(F93="Sí",Languages!$C$1058,IF(F93="Ja",Languages!$D$1058,IF(F93="是",Languages!$E$1058,IF(F93="はい",Languages!$F$1058,IF(F93="Sim",Languages!$G$1058,IF(F93=Languages!$A$617,"x",IF(F93=Languages!$B$617,"x",IF(F93=Languages!$C$617,"x",IF(F93=Languages!$D$617,"x",IF(F93=Languages!$E$617,"x",IF(F93=Languages!$F$617,"x",IF(F93=Languages!$G$617,"x",""))))))))))))))</f>
        <v>Proof of remedy process required</v>
      </c>
      <c r="H93" s="334"/>
      <c r="I93" s="189" t="s">
        <v>3629</v>
      </c>
      <c r="J93" s="325" t="s">
        <v>5374</v>
      </c>
      <c r="K93" s="326"/>
      <c r="L93" s="256"/>
      <c r="M93" s="6"/>
      <c r="P93" s="161"/>
    </row>
    <row r="94" spans="1:16" ht="36" customHeight="1" x14ac:dyDescent="0.3">
      <c r="A94" s="5"/>
      <c r="B94" s="317"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18"/>
      <c r="D94" s="318"/>
      <c r="E94" s="318"/>
      <c r="F94" s="318"/>
      <c r="G94" s="318"/>
      <c r="H94" s="318"/>
      <c r="I94" s="318"/>
      <c r="J94" s="318"/>
      <c r="K94" s="318"/>
      <c r="L94" s="319"/>
      <c r="M94" s="6"/>
      <c r="P94" s="161"/>
    </row>
    <row r="95" spans="1:16" ht="45" customHeight="1" x14ac:dyDescent="0.3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tr">
        <f>IF(Q$47 = "N/A", R$4, "")</f>
        <v xml:space="preserve">N/A - We do not use recruiters    </v>
      </c>
      <c r="G95" s="329" t="str">
        <f>IF(F95="Yes",Languages!$A$638,IF(F95="Oui",Languages!$B$638,IF(F95="Sí",Languages!$C$638,IF(F95="Ja",Languages!$D$638,IF(F95="是",Languages!$E$638,IF(F95="はい",Languages!$F$638,IF(F95="Sim",Languages!$G$638,IF(F95=Languages!$A$617,"x",IF(F95=Languages!$B$617,"x",IF(F95=Languages!$C$617,"x",IF(F95=Languages!$D$617,"x",IF(F95=Languages!$E$617,"x",IF(F95=Languages!$F$617,"x",IF(F95=Languages!$G$617,"x",""))))))))))))))</f>
        <v>x</v>
      </c>
      <c r="H95" s="330"/>
      <c r="I95" s="200"/>
      <c r="J95" s="331"/>
      <c r="K95" s="332"/>
      <c r="L95" s="258"/>
      <c r="M95" s="6"/>
      <c r="P95" s="161"/>
    </row>
    <row r="96" spans="1:16" ht="36" customHeight="1" x14ac:dyDescent="0.3">
      <c r="A96" s="5"/>
      <c r="B96" s="316"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16"/>
      <c r="D96" s="316"/>
      <c r="E96" s="316"/>
      <c r="F96" s="316"/>
      <c r="G96" s="316"/>
      <c r="H96" s="316"/>
      <c r="I96" s="316"/>
      <c r="J96" s="316"/>
      <c r="K96" s="316"/>
      <c r="L96" s="316"/>
      <c r="M96" s="6"/>
      <c r="P96" s="161"/>
    </row>
    <row r="97" spans="1:16" ht="62.25" customHeight="1" x14ac:dyDescent="0.35">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t="s">
        <v>1021</v>
      </c>
      <c r="G97" s="333" t="str">
        <f>IF(F97="Yes",Languages!$A$648,IF(F97="Oui",Languages!$B$649,IF(F97="Sí",Languages!$C$649,IF(F97="Ja",Languages!$D$649,IF(F97="是",Languages!$E$649,IF(F97="はい",Languages!$F$649,IF(F97="Sim",Languages!$G$649,"")))))))</f>
        <v>Proof of public disclosure required</v>
      </c>
      <c r="H97" s="334"/>
      <c r="I97" s="188" t="s">
        <v>3629</v>
      </c>
      <c r="J97" s="325" t="s">
        <v>5372</v>
      </c>
      <c r="K97" s="326"/>
      <c r="L97" s="259"/>
      <c r="M97" s="6"/>
      <c r="P97" s="161"/>
    </row>
    <row r="98" spans="1:16" ht="9.65" customHeight="1" x14ac:dyDescent="0.3">
      <c r="A98" s="5"/>
      <c r="M98" s="6"/>
      <c r="P98" s="161"/>
    </row>
    <row r="99" spans="1:16" ht="36" customHeight="1" x14ac:dyDescent="0.3">
      <c r="A99" s="5"/>
      <c r="B99" s="320"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20"/>
      <c r="D99" s="320"/>
      <c r="E99" s="320"/>
      <c r="F99" s="320"/>
      <c r="G99" s="320"/>
      <c r="H99" s="320"/>
      <c r="I99" s="320"/>
      <c r="J99" s="320"/>
      <c r="K99" s="320"/>
      <c r="L99" s="320"/>
      <c r="M99" s="6"/>
      <c r="P99" s="161"/>
    </row>
    <row r="100" spans="1:16" ht="45.75" customHeight="1" x14ac:dyDescent="0.3">
      <c r="A100" s="5"/>
      <c r="B100" s="310"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11"/>
      <c r="D100" s="311"/>
      <c r="E100" s="311"/>
      <c r="F100" s="311"/>
      <c r="G100" s="311"/>
      <c r="H100" s="311"/>
      <c r="I100" s="311"/>
      <c r="J100" s="311"/>
      <c r="K100" s="312"/>
      <c r="L100" s="86" t="s">
        <v>1021</v>
      </c>
      <c r="M100" s="83"/>
      <c r="P100" s="161"/>
    </row>
    <row r="101" spans="1:16" ht="15" customHeight="1" x14ac:dyDescent="0.3">
      <c r="A101" s="350" t="s">
        <v>5199</v>
      </c>
      <c r="B101" s="350"/>
      <c r="C101" s="350"/>
      <c r="D101" s="350"/>
      <c r="E101" s="350"/>
      <c r="F101" s="350"/>
      <c r="G101" s="350"/>
      <c r="H101" s="350"/>
      <c r="I101" s="350"/>
      <c r="J101" s="350"/>
      <c r="K101" s="350"/>
      <c r="L101" s="350"/>
      <c r="M101" s="351"/>
      <c r="P101" s="161"/>
    </row>
    <row r="102" spans="1:16" x14ac:dyDescent="0.3">
      <c r="P102" s="161"/>
    </row>
    <row r="103" spans="1:16" hidden="1" x14ac:dyDescent="0.3">
      <c r="P103" s="161"/>
    </row>
    <row r="104" spans="1:16" hidden="1" x14ac:dyDescent="0.3">
      <c r="P104" s="161"/>
    </row>
    <row r="105" spans="1:16" hidden="1" x14ac:dyDescent="0.3">
      <c r="P105" s="161"/>
    </row>
    <row r="106" spans="1:16" hidden="1" x14ac:dyDescent="0.3">
      <c r="P106" s="161"/>
    </row>
    <row r="107" spans="1:16" hidden="1" x14ac:dyDescent="0.3">
      <c r="P107" s="161"/>
    </row>
    <row r="108" spans="1:16" hidden="1" x14ac:dyDescent="0.3">
      <c r="P108" s="161"/>
    </row>
    <row r="109" spans="1:16" hidden="1" x14ac:dyDescent="0.3">
      <c r="P109" s="161"/>
    </row>
    <row r="110" spans="1:16" hidden="1" x14ac:dyDescent="0.3">
      <c r="P110" s="161"/>
    </row>
    <row r="111" spans="1:16" hidden="1" x14ac:dyDescent="0.3">
      <c r="P111" s="161"/>
    </row>
    <row r="112" spans="1:16" hidden="1" x14ac:dyDescent="0.3">
      <c r="P112" s="161"/>
    </row>
    <row r="113" spans="16:16" hidden="1" x14ac:dyDescent="0.3">
      <c r="P113" s="161"/>
    </row>
    <row r="114" spans="16:16" hidden="1" x14ac:dyDescent="0.3">
      <c r="P114" s="161"/>
    </row>
    <row r="115" spans="16:16" hidden="1" x14ac:dyDescent="0.3">
      <c r="P115" s="161"/>
    </row>
    <row r="116" spans="16:16" hidden="1" x14ac:dyDescent="0.3">
      <c r="P116" s="161"/>
    </row>
    <row r="117" spans="16:16" hidden="1" x14ac:dyDescent="0.3">
      <c r="P117" s="161"/>
    </row>
    <row r="118" spans="16:16" hidden="1" x14ac:dyDescent="0.3">
      <c r="P118" s="161"/>
    </row>
    <row r="119" spans="16:16" hidden="1" x14ac:dyDescent="0.3">
      <c r="P119" s="161"/>
    </row>
    <row r="120" spans="16:16" hidden="1" x14ac:dyDescent="0.3">
      <c r="P120" s="161"/>
    </row>
    <row r="121" spans="16:16" hidden="1" x14ac:dyDescent="0.3">
      <c r="P121" s="161"/>
    </row>
    <row r="122" spans="16:16" hidden="1" x14ac:dyDescent="0.3">
      <c r="P122" s="161"/>
    </row>
    <row r="123" spans="16:16" hidden="1" x14ac:dyDescent="0.3">
      <c r="P123" s="161"/>
    </row>
    <row r="124" spans="16:16" hidden="1" x14ac:dyDescent="0.3">
      <c r="P124" s="161"/>
    </row>
    <row r="125" spans="16:16" hidden="1" x14ac:dyDescent="0.3">
      <c r="P125" s="161"/>
    </row>
    <row r="126" spans="16:16" hidden="1" x14ac:dyDescent="0.3">
      <c r="P126" s="161"/>
    </row>
    <row r="127" spans="16:16" hidden="1" x14ac:dyDescent="0.3">
      <c r="P127" s="161"/>
    </row>
    <row r="128" spans="16:16" hidden="1" x14ac:dyDescent="0.3">
      <c r="P128" s="161"/>
    </row>
    <row r="129" spans="16:16" hidden="1" x14ac:dyDescent="0.3">
      <c r="P129" s="161"/>
    </row>
    <row r="130" spans="16:16" hidden="1" x14ac:dyDescent="0.3">
      <c r="P130" s="161"/>
    </row>
    <row r="131" spans="16:16" hidden="1" x14ac:dyDescent="0.3">
      <c r="P131" s="161"/>
    </row>
    <row r="132" spans="16:16" hidden="1" x14ac:dyDescent="0.3">
      <c r="P132" s="161"/>
    </row>
    <row r="133" spans="16:16" hidden="1" x14ac:dyDescent="0.3">
      <c r="P133" s="161"/>
    </row>
    <row r="134" spans="16:16" hidden="1" x14ac:dyDescent="0.3">
      <c r="P134" s="161"/>
    </row>
    <row r="135" spans="16:16" hidden="1" x14ac:dyDescent="0.3">
      <c r="P135" s="161"/>
    </row>
    <row r="136" spans="16:16" hidden="1" x14ac:dyDescent="0.3">
      <c r="P136" s="161"/>
    </row>
    <row r="137" spans="16:16" hidden="1" x14ac:dyDescent="0.3">
      <c r="P137" s="161"/>
    </row>
    <row r="138" spans="16:16" hidden="1" x14ac:dyDescent="0.3">
      <c r="P138" s="161"/>
    </row>
    <row r="139" spans="16:16" hidden="1" x14ac:dyDescent="0.3">
      <c r="P139" s="161"/>
    </row>
    <row r="140" spans="16:16" hidden="1" x14ac:dyDescent="0.3">
      <c r="P140" s="161"/>
    </row>
    <row r="141" spans="16:16" hidden="1" x14ac:dyDescent="0.3">
      <c r="P141" s="161"/>
    </row>
    <row r="142" spans="16:16" hidden="1" x14ac:dyDescent="0.3">
      <c r="P142" s="161"/>
    </row>
    <row r="143" spans="16:16" hidden="1" x14ac:dyDescent="0.3">
      <c r="P143" s="161"/>
    </row>
    <row r="144" spans="16:16" hidden="1" x14ac:dyDescent="0.3">
      <c r="P144" s="161"/>
    </row>
    <row r="145" spans="16:16" hidden="1" x14ac:dyDescent="0.3">
      <c r="P145" s="161"/>
    </row>
    <row r="146" spans="16:16" hidden="1" x14ac:dyDescent="0.3">
      <c r="P146" s="161"/>
    </row>
    <row r="147" spans="16:16" hidden="1" x14ac:dyDescent="0.3">
      <c r="P147" s="161"/>
    </row>
    <row r="148" spans="16:16" hidden="1" x14ac:dyDescent="0.3">
      <c r="P148" s="161"/>
    </row>
    <row r="149" spans="16:16" hidden="1" x14ac:dyDescent="0.3">
      <c r="P149" s="161"/>
    </row>
    <row r="150" spans="16:16" hidden="1" x14ac:dyDescent="0.3">
      <c r="P150" s="161"/>
    </row>
    <row r="151" spans="16:16" hidden="1" x14ac:dyDescent="0.3">
      <c r="P151" s="161"/>
    </row>
    <row r="152" spans="16:16" hidden="1" x14ac:dyDescent="0.3">
      <c r="P152" s="161"/>
    </row>
    <row r="153" spans="16:16" hidden="1" x14ac:dyDescent="0.3">
      <c r="P153" s="161"/>
    </row>
    <row r="154" spans="16:16" hidden="1" x14ac:dyDescent="0.3">
      <c r="P154" s="161"/>
    </row>
    <row r="155" spans="16:16" hidden="1" x14ac:dyDescent="0.3">
      <c r="P155" s="161"/>
    </row>
    <row r="156" spans="16:16" hidden="1" x14ac:dyDescent="0.3">
      <c r="P156" s="161"/>
    </row>
    <row r="157" spans="16:16" hidden="1" x14ac:dyDescent="0.3">
      <c r="P157" s="161"/>
    </row>
    <row r="158" spans="16:16" hidden="1" x14ac:dyDescent="0.3">
      <c r="P158" s="161"/>
    </row>
    <row r="159" spans="16:16" hidden="1" x14ac:dyDescent="0.3">
      <c r="P159" s="161"/>
    </row>
    <row r="160" spans="16:16" hidden="1" x14ac:dyDescent="0.3">
      <c r="P160" s="161"/>
    </row>
    <row r="161" spans="16:16" hidden="1" x14ac:dyDescent="0.3">
      <c r="P161" s="161"/>
    </row>
    <row r="162" spans="16:16" hidden="1" x14ac:dyDescent="0.3">
      <c r="P162" s="161"/>
    </row>
    <row r="163" spans="16:16" hidden="1" x14ac:dyDescent="0.3">
      <c r="P163" s="161"/>
    </row>
    <row r="164" spans="16:16" hidden="1" x14ac:dyDescent="0.3">
      <c r="P164" s="161"/>
    </row>
    <row r="165" spans="16:16" hidden="1" x14ac:dyDescent="0.3">
      <c r="P165" s="161"/>
    </row>
    <row r="166" spans="16:16" hidden="1" x14ac:dyDescent="0.3">
      <c r="P166" s="161"/>
    </row>
    <row r="167" spans="16:16" hidden="1" x14ac:dyDescent="0.3">
      <c r="P167" s="161"/>
    </row>
    <row r="168" spans="16:16" hidden="1" x14ac:dyDescent="0.3">
      <c r="P168" s="161"/>
    </row>
    <row r="169" spans="16:16" hidden="1" x14ac:dyDescent="0.3">
      <c r="P169" s="161"/>
    </row>
    <row r="170" spans="16:16" hidden="1" x14ac:dyDescent="0.3">
      <c r="P170" s="161"/>
    </row>
    <row r="171" spans="16:16" hidden="1" x14ac:dyDescent="0.3">
      <c r="P171" s="161"/>
    </row>
    <row r="172" spans="16:16" hidden="1" x14ac:dyDescent="0.3">
      <c r="P172" s="161"/>
    </row>
    <row r="173" spans="16:16" hidden="1" x14ac:dyDescent="0.3">
      <c r="P173" s="161"/>
    </row>
    <row r="174" spans="16:16" hidden="1" x14ac:dyDescent="0.3">
      <c r="P174" s="161"/>
    </row>
    <row r="175" spans="16:16" hidden="1" x14ac:dyDescent="0.3">
      <c r="P175" s="161"/>
    </row>
    <row r="176" spans="16:16" hidden="1" x14ac:dyDescent="0.3">
      <c r="P176" s="161"/>
    </row>
    <row r="177" spans="16:16" hidden="1" x14ac:dyDescent="0.3">
      <c r="P177" s="161"/>
    </row>
    <row r="178" spans="16:16" hidden="1" x14ac:dyDescent="0.3">
      <c r="P178" s="161"/>
    </row>
    <row r="179" spans="16:16" hidden="1" x14ac:dyDescent="0.3">
      <c r="P179" s="161"/>
    </row>
    <row r="180" spans="16:16" hidden="1" x14ac:dyDescent="0.3">
      <c r="P180" s="161"/>
    </row>
    <row r="181" spans="16:16" hidden="1" x14ac:dyDescent="0.3">
      <c r="P181" s="161"/>
    </row>
    <row r="182" spans="16:16" hidden="1" x14ac:dyDescent="0.3">
      <c r="P182" s="161"/>
    </row>
    <row r="183" spans="16:16" hidden="1" x14ac:dyDescent="0.3">
      <c r="P183" s="161"/>
    </row>
    <row r="184" spans="16:16" x14ac:dyDescent="0.3"/>
    <row r="185" spans="16:16" x14ac:dyDescent="0.3"/>
    <row r="186" spans="16:16" x14ac:dyDescent="0.3"/>
    <row r="187" spans="16:16" x14ac:dyDescent="0.3"/>
    <row r="188" spans="16:16" x14ac:dyDescent="0.3"/>
    <row r="189" spans="16:16" x14ac:dyDescent="0.3"/>
    <row r="190" spans="16:16" x14ac:dyDescent="0.3"/>
    <row r="191" spans="16:16" x14ac:dyDescent="0.3"/>
    <row r="192" spans="16:16" x14ac:dyDescent="0.3"/>
    <row r="193" x14ac:dyDescent="0.3"/>
  </sheetData>
  <sheetProtection algorithmName="SHA-512" hashValue="remkkwZQKaVOyzOLFVscAcqhYytOne4HgNo2hNMPEsIcAgI+QBfqBprT4xQ5sGwBb5bHXij6zQl8V7QQMypnxw==" saltValue="Bask5kea8XFdg1P6AQcCnQ==" spinCount="100000" sheet="1" objects="1" scenarios="1"/>
  <dataConsolidate/>
  <mergeCells count="175">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21:D21"/>
    <mergeCell ref="B22:D22"/>
    <mergeCell ref="B23:D23"/>
    <mergeCell ref="B24:D24"/>
    <mergeCell ref="G20:L20"/>
    <mergeCell ref="G21:L21"/>
    <mergeCell ref="G22:L22"/>
    <mergeCell ref="G23:L23"/>
    <mergeCell ref="G24:L2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18:D18"/>
    <mergeCell ref="F13:L13"/>
    <mergeCell ref="F14:L14"/>
    <mergeCell ref="F15:L15"/>
    <mergeCell ref="F16:L16"/>
    <mergeCell ref="F17:L17"/>
    <mergeCell ref="F18:L18"/>
    <mergeCell ref="B17:D17"/>
    <mergeCell ref="B15:D15"/>
    <mergeCell ref="B16:D16"/>
    <mergeCell ref="B13:D13"/>
    <mergeCell ref="B14:D14"/>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D2:L2"/>
    <mergeCell ref="B6:L6"/>
    <mergeCell ref="B8:L8"/>
    <mergeCell ref="F9:L9"/>
    <mergeCell ref="F10:L10"/>
    <mergeCell ref="F11:L11"/>
    <mergeCell ref="F12:L12"/>
    <mergeCell ref="J4:K4"/>
    <mergeCell ref="B12:D12"/>
    <mergeCell ref="B4:F4"/>
    <mergeCell ref="G4:H4"/>
    <mergeCell ref="B9:D9"/>
    <mergeCell ref="B10:D10"/>
    <mergeCell ref="B11:D1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F75:L75"/>
    <mergeCell ref="G70:H70"/>
    <mergeCell ref="J70:K70"/>
    <mergeCell ref="G82:H82"/>
    <mergeCell ref="G83:H83"/>
    <mergeCell ref="G95:H95"/>
    <mergeCell ref="J95:K95"/>
    <mergeCell ref="G81:H81"/>
    <mergeCell ref="J81:K81"/>
  </mergeCells>
  <phoneticPr fontId="27" type="noConversion"/>
  <conditionalFormatting sqref="B9:B19">
    <cfRule type="expression" dxfId="272" priority="1243">
      <formula>AND($G9&lt;&gt;"",#REF!="")</formula>
    </cfRule>
    <cfRule type="expression" dxfId="271" priority="1244">
      <formula>AND(#REF!&lt;&gt;"",#REF!&lt;&gt;"")</formula>
    </cfRule>
  </conditionalFormatting>
  <conditionalFormatting sqref="B20">
    <cfRule type="expression" dxfId="270" priority="316">
      <formula>AND(#REF!&lt;&gt;"",#REF!&lt;&gt;"")</formula>
    </cfRule>
    <cfRule type="expression" dxfId="269" priority="315">
      <formula>AND($G20&lt;&gt;"",#REF!="")</formula>
    </cfRule>
  </conditionalFormatting>
  <conditionalFormatting sqref="B21">
    <cfRule type="expression" dxfId="268" priority="313">
      <formula>AND($G21&lt;&gt;"",#REF!="")</formula>
    </cfRule>
    <cfRule type="expression" dxfId="267" priority="314">
      <formula>AND(#REF!&lt;&gt;"",#REF!&lt;&gt;"")</formula>
    </cfRule>
  </conditionalFormatting>
  <conditionalFormatting sqref="B22">
    <cfRule type="expression" dxfId="266" priority="312">
      <formula>AND(#REF!&lt;&gt;"",#REF!&lt;&gt;"")</formula>
    </cfRule>
    <cfRule type="expression" dxfId="265" priority="311">
      <formula>AND($G22&lt;&gt;"",#REF!="")</formula>
    </cfRule>
  </conditionalFormatting>
  <conditionalFormatting sqref="B23:B26">
    <cfRule type="expression" dxfId="264" priority="305">
      <formula>AND($G23&lt;&gt;"",#REF!="")</formula>
    </cfRule>
    <cfRule type="expression" dxfId="263" priority="306">
      <formula>AND(#REF!&lt;&gt;"",#REF!&lt;&gt;"")</formula>
    </cfRule>
  </conditionalFormatting>
  <conditionalFormatting sqref="D33:D37">
    <cfRule type="expression" dxfId="262" priority="25">
      <formula>$D33=""</formula>
    </cfRule>
  </conditionalFormatting>
  <conditionalFormatting sqref="D48:D49">
    <cfRule type="expression" dxfId="261" priority="5">
      <formula>$F$26=$P$26</formula>
    </cfRule>
  </conditionalFormatting>
  <conditionalFormatting sqref="D78:D82">
    <cfRule type="expression" dxfId="260" priority="24">
      <formula>$D78=""</formula>
    </cfRule>
  </conditionalFormatting>
  <conditionalFormatting sqref="F9:F26">
    <cfRule type="expression" dxfId="259" priority="317" stopIfTrue="1">
      <formula>F9=""</formula>
    </cfRule>
  </conditionalFormatting>
  <conditionalFormatting sqref="F31">
    <cfRule type="expression" dxfId="258" priority="22">
      <formula>$F$31=""</formula>
    </cfRule>
  </conditionalFormatting>
  <conditionalFormatting sqref="F39:F43">
    <cfRule type="expression" dxfId="257" priority="30">
      <formula>AND($D39&lt;&gt;"",$F39&lt;&gt;"")</formula>
    </cfRule>
    <cfRule type="expression" dxfId="256" priority="29">
      <formula>AND($D39&lt;&gt;"",$F39="")</formula>
    </cfRule>
  </conditionalFormatting>
  <conditionalFormatting sqref="F44">
    <cfRule type="expression" dxfId="255" priority="21">
      <formula>$F$44=""</formula>
    </cfRule>
  </conditionalFormatting>
  <conditionalFormatting sqref="F45">
    <cfRule type="expression" dxfId="254" priority="20">
      <formula>$F$45=""</formula>
    </cfRule>
  </conditionalFormatting>
  <conditionalFormatting sqref="F46">
    <cfRule type="expression" dxfId="253" priority="932" stopIfTrue="1">
      <formula>F46=""</formula>
    </cfRule>
  </conditionalFormatting>
  <conditionalFormatting sqref="F47">
    <cfRule type="expression" dxfId="252" priority="19">
      <formula>$F$47=""</formula>
    </cfRule>
  </conditionalFormatting>
  <conditionalFormatting sqref="F48">
    <cfRule type="expression" dxfId="251" priority="9">
      <formula>$F$48&lt;&gt;""</formula>
    </cfRule>
    <cfRule type="expression" dxfId="250" priority="23">
      <formula>AND($F$26=$P$26,$F$48="")</formula>
    </cfRule>
  </conditionalFormatting>
  <conditionalFormatting sqref="F49">
    <cfRule type="expression" dxfId="249" priority="8">
      <formula>$F$49&lt;&gt;""</formula>
    </cfRule>
    <cfRule type="expression" dxfId="248" priority="7">
      <formula>AND($F$26=$P$26,$F$49="")</formula>
    </cfRule>
  </conditionalFormatting>
  <conditionalFormatting sqref="F52:F56 F58:F59">
    <cfRule type="expression" dxfId="247" priority="1006" stopIfTrue="1">
      <formula>F52=""</formula>
    </cfRule>
  </conditionalFormatting>
  <conditionalFormatting sqref="F57">
    <cfRule type="expression" dxfId="246" priority="288">
      <formula>D57&lt;&gt;""</formula>
    </cfRule>
    <cfRule type="expression" dxfId="245" priority="287">
      <formula>F57&lt;&gt;""</formula>
    </cfRule>
    <cfRule type="expression" dxfId="244" priority="289" stopIfTrue="1">
      <formula>D57=""</formula>
    </cfRule>
  </conditionalFormatting>
  <conditionalFormatting sqref="F61">
    <cfRule type="expression" dxfId="243" priority="18">
      <formula>$F$61=""</formula>
    </cfRule>
  </conditionalFormatting>
  <conditionalFormatting sqref="F62">
    <cfRule type="expression" dxfId="242" priority="17">
      <formula>$F$62=""</formula>
    </cfRule>
  </conditionalFormatting>
  <conditionalFormatting sqref="F63">
    <cfRule type="expression" dxfId="241" priority="16">
      <formula>$F$63=""</formula>
    </cfRule>
  </conditionalFormatting>
  <conditionalFormatting sqref="F64">
    <cfRule type="expression" dxfId="240" priority="15">
      <formula>$F$64=""</formula>
    </cfRule>
  </conditionalFormatting>
  <conditionalFormatting sqref="F65">
    <cfRule type="expression" dxfId="239" priority="298" stopIfTrue="1">
      <formula>D65=""</formula>
    </cfRule>
    <cfRule type="expression" dxfId="238" priority="297">
      <formula>D65&lt;&gt;""</formula>
    </cfRule>
    <cfRule type="expression" dxfId="237" priority="296">
      <formula>F65&lt;&gt;""</formula>
    </cfRule>
  </conditionalFormatting>
  <conditionalFormatting sqref="F66">
    <cfRule type="expression" dxfId="236" priority="14">
      <formula>$F$66=""</formula>
    </cfRule>
  </conditionalFormatting>
  <conditionalFormatting sqref="F67">
    <cfRule type="expression" dxfId="235" priority="13">
      <formula>$F$67=""</formula>
    </cfRule>
  </conditionalFormatting>
  <conditionalFormatting sqref="F68">
    <cfRule type="expression" dxfId="234" priority="12">
      <formula>$F$68=""</formula>
    </cfRule>
  </conditionalFormatting>
  <conditionalFormatting sqref="F70:F72">
    <cfRule type="expression" dxfId="233" priority="947">
      <formula>F70&lt;&gt;""</formula>
    </cfRule>
    <cfRule type="expression" dxfId="232" priority="949" stopIfTrue="1">
      <formula>D70=""</formula>
    </cfRule>
    <cfRule type="expression" dxfId="231" priority="948">
      <formula>D70&lt;&gt;""</formula>
    </cfRule>
  </conditionalFormatting>
  <conditionalFormatting sqref="F74">
    <cfRule type="expression" dxfId="230" priority="952" stopIfTrue="1">
      <formula>D74=""</formula>
    </cfRule>
    <cfRule type="expression" dxfId="229" priority="951">
      <formula>D74&lt;&gt;""</formula>
    </cfRule>
    <cfRule type="expression" dxfId="228" priority="950">
      <formula>F74&lt;&gt;""</formula>
    </cfRule>
  </conditionalFormatting>
  <conditionalFormatting sqref="F76">
    <cfRule type="expression" dxfId="227" priority="953">
      <formula>F76&lt;&gt;""</formula>
    </cfRule>
    <cfRule type="expression" dxfId="226" priority="955" stopIfTrue="1">
      <formula>D76=""</formula>
    </cfRule>
    <cfRule type="expression" dxfId="225" priority="954">
      <formula>D76&lt;&gt;""</formula>
    </cfRule>
  </conditionalFormatting>
  <conditionalFormatting sqref="F78:F82">
    <cfRule type="expression" dxfId="224" priority="1">
      <formula>AND($D78&lt;&gt;"",$F78="")</formula>
    </cfRule>
    <cfRule type="expression" dxfId="223" priority="2">
      <formula>AND($D78&lt;&gt;"",$F78&lt;&gt;"")</formula>
    </cfRule>
  </conditionalFormatting>
  <conditionalFormatting sqref="F83">
    <cfRule type="expression" dxfId="222" priority="260">
      <formula>F83&lt;&gt;""</formula>
    </cfRule>
    <cfRule type="expression" dxfId="221" priority="261">
      <formula>D83&lt;&gt;""</formula>
    </cfRule>
    <cfRule type="expression" dxfId="220" priority="262" stopIfTrue="1">
      <formula>D83=""</formula>
    </cfRule>
  </conditionalFormatting>
  <conditionalFormatting sqref="F84">
    <cfRule type="expression" dxfId="219" priority="51">
      <formula>COUNTIF($F$76:$F$83,$P$2)&gt;0</formula>
    </cfRule>
    <cfRule type="expression" dxfId="218" priority="49">
      <formula>$F$84&lt;&gt;""</formula>
    </cfRule>
    <cfRule type="expression" dxfId="217" priority="50">
      <formula>COUNTIF($F$76:$F$83,$P$2)=0</formula>
    </cfRule>
  </conditionalFormatting>
  <conditionalFormatting sqref="F85">
    <cfRule type="expression" dxfId="216" priority="43">
      <formula>$F$85&lt;&gt;""</formula>
    </cfRule>
    <cfRule type="expression" dxfId="215" priority="45">
      <formula>COUNTIF($F$76:$F$83,$P$2)&gt;0</formula>
    </cfRule>
    <cfRule type="expression" dxfId="214" priority="44">
      <formula>COUNTIF($F$76:$F$83,$P$2)=0</formula>
    </cfRule>
  </conditionalFormatting>
  <conditionalFormatting sqref="F86:F87">
    <cfRule type="expression" dxfId="213" priority="746" stopIfTrue="1">
      <formula>D86=""</formula>
    </cfRule>
    <cfRule type="expression" dxfId="212" priority="744">
      <formula>F86&lt;&gt;""</formula>
    </cfRule>
    <cfRule type="expression" dxfId="211" priority="745">
      <formula>D86&lt;&gt;""</formula>
    </cfRule>
  </conditionalFormatting>
  <conditionalFormatting sqref="F89">
    <cfRule type="expression" dxfId="210" priority="956">
      <formula>F89&lt;&gt;""</formula>
    </cfRule>
    <cfRule type="expression" dxfId="209" priority="957">
      <formula>D89&lt;&gt;""</formula>
    </cfRule>
    <cfRule type="expression" dxfId="208" priority="958" stopIfTrue="1">
      <formula>D89=""</formula>
    </cfRule>
  </conditionalFormatting>
  <conditionalFormatting sqref="F91">
    <cfRule type="expression" dxfId="207" priority="1176" stopIfTrue="1">
      <formula>F91=""</formula>
    </cfRule>
  </conditionalFormatting>
  <conditionalFormatting sqref="F92">
    <cfRule type="expression" dxfId="206" priority="961">
      <formula>D92&lt;&gt;""</formula>
    </cfRule>
    <cfRule type="expression" dxfId="205" priority="960">
      <formula>F92&lt;&gt;""</formula>
    </cfRule>
    <cfRule type="expression" dxfId="204" priority="962" stopIfTrue="1">
      <formula>D92=""</formula>
    </cfRule>
  </conditionalFormatting>
  <conditionalFormatting sqref="F93">
    <cfRule type="expression" dxfId="203" priority="11">
      <formula>$F$93=""</formula>
    </cfRule>
  </conditionalFormatting>
  <conditionalFormatting sqref="F95">
    <cfRule type="expression" dxfId="202" priority="10">
      <formula>$F$95=""</formula>
    </cfRule>
  </conditionalFormatting>
  <conditionalFormatting sqref="F97">
    <cfRule type="expression" dxfId="201" priority="944">
      <formula>F97&lt;&gt;""</formula>
    </cfRule>
    <cfRule type="expression" dxfId="200" priority="945">
      <formula>D97&lt;&gt;""</formula>
    </cfRule>
    <cfRule type="expression" dxfId="199" priority="946" stopIfTrue="1">
      <formula>D97=""</formula>
    </cfRule>
  </conditionalFormatting>
  <conditionalFormatting sqref="G52:G59">
    <cfRule type="expression" dxfId="198" priority="97">
      <formula>AND(I52&lt;&gt;"",J52&lt;&gt;"")</formula>
    </cfRule>
    <cfRule type="expression" dxfId="197" priority="98" stopIfTrue="1">
      <formula>F52=$P$3</formula>
    </cfRule>
    <cfRule type="expression" dxfId="196" priority="99" stopIfTrue="1">
      <formula>F52=""</formula>
    </cfRule>
    <cfRule type="expression" dxfId="195" priority="100" stopIfTrue="1">
      <formula>G52="x"</formula>
    </cfRule>
  </conditionalFormatting>
  <conditionalFormatting sqref="G61">
    <cfRule type="expression" dxfId="194" priority="559" stopIfTrue="1">
      <formula>G61="x"</formula>
    </cfRule>
    <cfRule type="expression" dxfId="193" priority="558" stopIfTrue="1">
      <formula>F61=""</formula>
    </cfRule>
    <cfRule type="expression" dxfId="192" priority="505">
      <formula>AND(I61&lt;&gt;"",J61&lt;&gt;"")</formula>
    </cfRule>
    <cfRule type="expression" dxfId="191" priority="506" stopIfTrue="1">
      <formula>F61=$P$3</formula>
    </cfRule>
  </conditionalFormatting>
  <conditionalFormatting sqref="G62:G67">
    <cfRule type="expression" dxfId="190" priority="108">
      <formula>AND(I62&lt;&gt;"",J62&lt;&gt;"")</formula>
    </cfRule>
    <cfRule type="expression" dxfId="189" priority="109" stopIfTrue="1">
      <formula>F62=$P$3</formula>
    </cfRule>
    <cfRule type="expression" dxfId="188" priority="111" stopIfTrue="1">
      <formula>G62="x"</formula>
    </cfRule>
    <cfRule type="expression" dxfId="187" priority="110" stopIfTrue="1">
      <formula>F62=""</formula>
    </cfRule>
  </conditionalFormatting>
  <conditionalFormatting sqref="G68">
    <cfRule type="expression" dxfId="186" priority="381">
      <formula>AND(I68&lt;&gt;"",J68&lt;&gt;"")</formula>
    </cfRule>
    <cfRule type="expression" dxfId="185" priority="383" stopIfTrue="1">
      <formula>F68=""</formula>
    </cfRule>
    <cfRule type="expression" dxfId="184" priority="382" stopIfTrue="1">
      <formula>F68=$P$3</formula>
    </cfRule>
  </conditionalFormatting>
  <conditionalFormatting sqref="G70">
    <cfRule type="expression" dxfId="183" priority="812" stopIfTrue="1">
      <formula>F70=""</formula>
    </cfRule>
  </conditionalFormatting>
  <conditionalFormatting sqref="G70:G72">
    <cfRule type="expression" dxfId="182" priority="353" stopIfTrue="1">
      <formula>F70=$P$3</formula>
    </cfRule>
    <cfRule type="expression" dxfId="181" priority="352">
      <formula>AND(I70&lt;&gt;"",J70&lt;&gt;"")</formula>
    </cfRule>
  </conditionalFormatting>
  <conditionalFormatting sqref="G71">
    <cfRule type="expression" dxfId="180" priority="1355" stopIfTrue="1">
      <formula>OR(F70="",F71="",F70=V3,F70=V4)</formula>
    </cfRule>
  </conditionalFormatting>
  <conditionalFormatting sqref="G72 G74">
    <cfRule type="expression" dxfId="179" priority="1362" stopIfTrue="1">
      <formula>OR(F70="",F70=V3,F70=V4,F72="")</formula>
    </cfRule>
  </conditionalFormatting>
  <conditionalFormatting sqref="G74">
    <cfRule type="expression" dxfId="178" priority="94" stopIfTrue="1">
      <formula>F74=$P$3</formula>
    </cfRule>
    <cfRule type="expression" dxfId="177" priority="93">
      <formula>AND(I74&lt;&gt;"",J74&lt;&gt;"")</formula>
    </cfRule>
  </conditionalFormatting>
  <conditionalFormatting sqref="G76">
    <cfRule type="expression" dxfId="176" priority="181">
      <formula>AND(I76&lt;&gt;"",J76&lt;&gt;"")</formula>
    </cfRule>
    <cfRule type="expression" dxfId="175" priority="183" stopIfTrue="1">
      <formula>F76=""</formula>
    </cfRule>
    <cfRule type="expression" dxfId="174" priority="182" stopIfTrue="1">
      <formula>F76&lt;&gt;$P$2</formula>
    </cfRule>
  </conditionalFormatting>
  <conditionalFormatting sqref="G78:G84">
    <cfRule type="expression" dxfId="173" priority="139" stopIfTrue="1">
      <formula>F78&lt;&gt;$P$2</formula>
    </cfRule>
  </conditionalFormatting>
  <conditionalFormatting sqref="G78:G85">
    <cfRule type="expression" dxfId="172" priority="140" stopIfTrue="1">
      <formula>F78=""</formula>
    </cfRule>
    <cfRule type="expression" dxfId="171" priority="138">
      <formula>AND(I78&lt;&gt;"",J78&lt;&gt;"")</formula>
    </cfRule>
  </conditionalFormatting>
  <conditionalFormatting sqref="G85">
    <cfRule type="expression" dxfId="170" priority="1368" stopIfTrue="1">
      <formula>OR(COUNTIF(F76:F83,V2)=0,F85=W3,F85=W4)</formula>
    </cfRule>
  </conditionalFormatting>
  <conditionalFormatting sqref="G87">
    <cfRule type="expression" dxfId="169" priority="701">
      <formula>AND(I87&lt;&gt;"",J87&lt;&gt;"")</formula>
    </cfRule>
    <cfRule type="expression" dxfId="168" priority="702" stopIfTrue="1">
      <formula>F87=$P$3</formula>
    </cfRule>
    <cfRule type="expression" dxfId="167" priority="703" stopIfTrue="1">
      <formula>F87=""</formula>
    </cfRule>
  </conditionalFormatting>
  <conditionalFormatting sqref="G89">
    <cfRule type="expression" dxfId="166" priority="789" stopIfTrue="1">
      <formula>F89=$P$3</formula>
    </cfRule>
    <cfRule type="expression" dxfId="165" priority="788">
      <formula>AND(I89&lt;&gt;"",J89&lt;&gt;"")</formula>
    </cfRule>
    <cfRule type="expression" dxfId="164" priority="790" stopIfTrue="1">
      <formula>F89=""</formula>
    </cfRule>
  </conditionalFormatting>
  <conditionalFormatting sqref="G91">
    <cfRule type="expression" dxfId="163" priority="785">
      <formula>AND(I91&lt;&gt;"",J91&lt;&gt;"")</formula>
    </cfRule>
    <cfRule type="expression" dxfId="162" priority="787" stopIfTrue="1">
      <formula>F91=""</formula>
    </cfRule>
  </conditionalFormatting>
  <conditionalFormatting sqref="G91:G93">
    <cfRule type="expression" dxfId="161" priority="786" stopIfTrue="1">
      <formula>F91=$P$3</formula>
    </cfRule>
  </conditionalFormatting>
  <conditionalFormatting sqref="G92:G93 G95">
    <cfRule type="expression" dxfId="160" priority="1005" stopIfTrue="1">
      <formula>F92=""</formula>
    </cfRule>
  </conditionalFormatting>
  <conditionalFormatting sqref="G93 G95:H95">
    <cfRule type="expression" dxfId="159" priority="498">
      <formula>G93="x"</formula>
    </cfRule>
  </conditionalFormatting>
  <conditionalFormatting sqref="G95 G92:G93">
    <cfRule type="expression" dxfId="158" priority="997">
      <formula>AND(I92&lt;&gt;"",J92&lt;&gt;"")</formula>
    </cfRule>
  </conditionalFormatting>
  <conditionalFormatting sqref="G95">
    <cfRule type="expression" dxfId="157" priority="811" stopIfTrue="1">
      <formula>F95=$P$3</formula>
    </cfRule>
  </conditionalFormatting>
  <conditionalFormatting sqref="G97">
    <cfRule type="expression" dxfId="156" priority="716" stopIfTrue="1">
      <formula>F97=""</formula>
    </cfRule>
    <cfRule type="expression" dxfId="155" priority="715" stopIfTrue="1">
      <formula>F97=$P$3</formula>
    </cfRule>
    <cfRule type="expression" dxfId="154" priority="714">
      <formula>AND(I97&lt;&gt;"",J97&lt;&gt;"")</formula>
    </cfRule>
  </conditionalFormatting>
  <conditionalFormatting sqref="G52:H59">
    <cfRule type="expression" dxfId="153" priority="96">
      <formula>F52=$P$2</formula>
    </cfRule>
  </conditionalFormatting>
  <conditionalFormatting sqref="G61:H66">
    <cfRule type="expression" dxfId="152" priority="107">
      <formula>F61=$P$2</formula>
    </cfRule>
  </conditionalFormatting>
  <conditionalFormatting sqref="G68:H68">
    <cfRule type="expression" dxfId="151" priority="341">
      <formula>F68&lt;&gt;$P$2</formula>
    </cfRule>
  </conditionalFormatting>
  <conditionalFormatting sqref="G70:H72">
    <cfRule type="expression" dxfId="150" priority="351">
      <formula>G70="x"</formula>
    </cfRule>
  </conditionalFormatting>
  <conditionalFormatting sqref="G74:H74">
    <cfRule type="expression" dxfId="149" priority="91" stopIfTrue="1">
      <formula>F74=$P$2</formula>
    </cfRule>
    <cfRule type="expression" dxfId="148" priority="92">
      <formula>G74="x"</formula>
    </cfRule>
  </conditionalFormatting>
  <conditionalFormatting sqref="G76:H76">
    <cfRule type="expression" dxfId="147" priority="177">
      <formula>G76="x"</formula>
    </cfRule>
  </conditionalFormatting>
  <conditionalFormatting sqref="G78:H84">
    <cfRule type="expression" dxfId="146" priority="134">
      <formula>G78="x"</formula>
    </cfRule>
  </conditionalFormatting>
  <conditionalFormatting sqref="G20:L24">
    <cfRule type="expression" dxfId="145" priority="26">
      <formula>OR($F20="",$F20=$P$20)</formula>
    </cfRule>
    <cfRule type="expression" priority="27">
      <formula>$G20&lt;&gt;""</formula>
    </cfRule>
    <cfRule type="expression" dxfId="144" priority="28">
      <formula>AND($F20&lt;&gt;"",$G20="")</formula>
    </cfRule>
  </conditionalFormatting>
  <conditionalFormatting sqref="I30:I31 I33:I37">
    <cfRule type="expression" dxfId="143" priority="1242" stopIfTrue="1">
      <formula>G30="x"</formula>
    </cfRule>
  </conditionalFormatting>
  <conditionalFormatting sqref="I39:I49">
    <cfRule type="expression" dxfId="142" priority="393" stopIfTrue="1">
      <formula>G39="x"</formula>
    </cfRule>
  </conditionalFormatting>
  <conditionalFormatting sqref="I52:I59">
    <cfRule type="expression" dxfId="141" priority="106">
      <formula>$G52&lt;&gt;""</formula>
    </cfRule>
    <cfRule type="expression" dxfId="140" priority="102" stopIfTrue="1">
      <formula>OR($G52="",$G52="x")</formula>
    </cfRule>
    <cfRule type="expression" dxfId="139" priority="101">
      <formula>$I52&lt;&gt;""</formula>
    </cfRule>
  </conditionalFormatting>
  <conditionalFormatting sqref="I61:I68">
    <cfRule type="expression" dxfId="138" priority="117">
      <formula>$G61&lt;&gt;""</formula>
    </cfRule>
    <cfRule type="expression" dxfId="137" priority="113" stopIfTrue="1">
      <formula>OR($G61="",$G61="x")</formula>
    </cfRule>
    <cfRule type="expression" dxfId="136" priority="112">
      <formula>$I61&lt;&gt;""</formula>
    </cfRule>
  </conditionalFormatting>
  <conditionalFormatting sqref="I70">
    <cfRule type="expression" dxfId="135" priority="808">
      <formula>$G70&lt;&gt;""</formula>
    </cfRule>
    <cfRule type="expression" dxfId="134" priority="807" stopIfTrue="1">
      <formula>OR($G70="",$G70="x")</formula>
    </cfRule>
    <cfRule type="expression" dxfId="133" priority="806">
      <formula>$I70&lt;&gt;""</formula>
    </cfRule>
  </conditionalFormatting>
  <conditionalFormatting sqref="I71">
    <cfRule type="expression" dxfId="132" priority="1352" stopIfTrue="1">
      <formula>OR($G71="",$G71="x",F70="",F70=V3,F70=V4)</formula>
    </cfRule>
    <cfRule type="expression" dxfId="131" priority="1353">
      <formula>$I71&lt;&gt;""</formula>
    </cfRule>
    <cfRule type="expression" dxfId="130" priority="1354">
      <formula>$G71&lt;&gt;""</formula>
    </cfRule>
  </conditionalFormatting>
  <conditionalFormatting sqref="I72">
    <cfRule type="expression" dxfId="129" priority="1361">
      <formula>$G72&lt;&gt;""</formula>
    </cfRule>
    <cfRule type="expression" dxfId="128" priority="1359" stopIfTrue="1">
      <formula>OR($G72="",$G72="x",F70="",F70=V3,F70=V4)</formula>
    </cfRule>
    <cfRule type="expression" dxfId="127" priority="1360">
      <formula>$I72&lt;&gt;""</formula>
    </cfRule>
  </conditionalFormatting>
  <conditionalFormatting sqref="I74">
    <cfRule type="expression" dxfId="126" priority="1202">
      <formula>$G74&lt;&gt;""</formula>
    </cfRule>
    <cfRule type="expression" dxfId="125" priority="1038">
      <formula>$I74&lt;&gt;""</formula>
    </cfRule>
    <cfRule type="expression" dxfId="124" priority="1039" stopIfTrue="1">
      <formula>OR($G74="",$G74="x")</formula>
    </cfRule>
  </conditionalFormatting>
  <conditionalFormatting sqref="I76">
    <cfRule type="expression" dxfId="123" priority="180">
      <formula>$G76&lt;&gt;""</formula>
    </cfRule>
    <cfRule type="expression" dxfId="122" priority="178">
      <formula>$I76&lt;&gt;""</formula>
    </cfRule>
    <cfRule type="expression" dxfId="121" priority="179" stopIfTrue="1">
      <formula>OR($G76="",$G76="x")</formula>
    </cfRule>
  </conditionalFormatting>
  <conditionalFormatting sqref="I78:I85">
    <cfRule type="expression" dxfId="120" priority="72">
      <formula>$G78&lt;&gt;""</formula>
    </cfRule>
    <cfRule type="expression" dxfId="119" priority="71" stopIfTrue="1">
      <formula>OR($G78="",$G78="x")</formula>
    </cfRule>
  </conditionalFormatting>
  <conditionalFormatting sqref="I78:I87">
    <cfRule type="expression" dxfId="118" priority="70">
      <formula>$I78&lt;&gt;""</formula>
    </cfRule>
  </conditionalFormatting>
  <conditionalFormatting sqref="I85:I86">
    <cfRule type="expression" dxfId="117" priority="1376">
      <formula>COUNTIF(F76:F83,V2)=0</formula>
    </cfRule>
  </conditionalFormatting>
  <conditionalFormatting sqref="I87">
    <cfRule type="expression" dxfId="116" priority="658">
      <formula>$G87&lt;&gt;""</formula>
    </cfRule>
    <cfRule type="expression" dxfId="115" priority="655" stopIfTrue="1">
      <formula>OR($G87="",$G87="x")</formula>
    </cfRule>
  </conditionalFormatting>
  <conditionalFormatting sqref="I89">
    <cfRule type="expression" dxfId="114" priority="646">
      <formula>$G89&lt;&gt;""</formula>
    </cfRule>
    <cfRule type="expression" dxfId="113" priority="642">
      <formula>$I89&lt;&gt;""</formula>
    </cfRule>
    <cfRule type="expression" dxfId="112" priority="643" stopIfTrue="1">
      <formula>OR($G89="",$G89="x")</formula>
    </cfRule>
  </conditionalFormatting>
  <conditionalFormatting sqref="I91:I93">
    <cfRule type="expression" dxfId="111" priority="636">
      <formula>$I91&lt;&gt;""</formula>
    </cfRule>
    <cfRule type="expression" dxfId="110" priority="637" stopIfTrue="1">
      <formula>OR($G91="",$G91="x")</formula>
    </cfRule>
    <cfRule type="expression" dxfId="109" priority="640">
      <formula>$G91&lt;&gt;""</formula>
    </cfRule>
  </conditionalFormatting>
  <conditionalFormatting sqref="I95">
    <cfRule type="expression" dxfId="108" priority="1012">
      <formula>$G95&lt;&gt;""</formula>
    </cfRule>
    <cfRule type="expression" dxfId="107" priority="1008" stopIfTrue="1">
      <formula>OR($G95="",$G95="x")</formula>
    </cfRule>
    <cfRule type="expression" dxfId="106" priority="1007">
      <formula>$I95&lt;&gt;""</formula>
    </cfRule>
  </conditionalFormatting>
  <conditionalFormatting sqref="I97">
    <cfRule type="expression" dxfId="105" priority="613">
      <formula>$G97&lt;&gt;""</formula>
    </cfRule>
    <cfRule type="expression" dxfId="104" priority="610" stopIfTrue="1">
      <formula>OR($G97="",$G97="x")</formula>
    </cfRule>
    <cfRule type="expression" dxfId="103" priority="609">
      <formula>$I97&lt;&gt;""</formula>
    </cfRule>
  </conditionalFormatting>
  <conditionalFormatting sqref="J33:J37">
    <cfRule type="expression" dxfId="102" priority="231" stopIfTrue="1">
      <formula>G33="x"</formula>
    </cfRule>
  </conditionalFormatting>
  <conditionalFormatting sqref="J39:J44">
    <cfRule type="expression" dxfId="101" priority="225" stopIfTrue="1">
      <formula>G39="x"</formula>
    </cfRule>
  </conditionalFormatting>
  <conditionalFormatting sqref="J46:J47">
    <cfRule type="expression" dxfId="100" priority="223" stopIfTrue="1">
      <formula>G46="x"</formula>
    </cfRule>
  </conditionalFormatting>
  <conditionalFormatting sqref="J52:J59">
    <cfRule type="expression" dxfId="99" priority="105" stopIfTrue="1">
      <formula>OR(I52="",I52=$Q$3)</formula>
    </cfRule>
    <cfRule type="expression" dxfId="98" priority="104" stopIfTrue="1">
      <formula>AND(I52&lt;&gt;"",J52="")</formula>
    </cfRule>
  </conditionalFormatting>
  <conditionalFormatting sqref="J61:J68">
    <cfRule type="expression" dxfId="97" priority="115" stopIfTrue="1">
      <formula>AND(I61&lt;&gt;"",J61="")</formula>
    </cfRule>
    <cfRule type="expression" dxfId="96" priority="116" stopIfTrue="1">
      <formula>OR(I61="",I61=$Q$3)</formula>
    </cfRule>
  </conditionalFormatting>
  <conditionalFormatting sqref="J70 J95">
    <cfRule type="expression" dxfId="95" priority="1075" stopIfTrue="1">
      <formula>AND(I70&lt;&gt;"",J70="")</formula>
    </cfRule>
    <cfRule type="expression" dxfId="94" priority="1076" stopIfTrue="1">
      <formula>OR(I70="",I70=$Q$3)</formula>
    </cfRule>
  </conditionalFormatting>
  <conditionalFormatting sqref="J74">
    <cfRule type="expression" dxfId="93" priority="1067" stopIfTrue="1">
      <formula>OR(I74="",I74=$Q$3)</formula>
    </cfRule>
    <cfRule type="expression" dxfId="92" priority="1066" stopIfTrue="1">
      <formula>AND(I74&lt;&gt;"",J74="")</formula>
    </cfRule>
  </conditionalFormatting>
  <conditionalFormatting sqref="J76">
    <cfRule type="expression" dxfId="91" priority="186" stopIfTrue="1">
      <formula>OR(I76="",I76=$Q$3)</formula>
    </cfRule>
    <cfRule type="expression" dxfId="90" priority="185" stopIfTrue="1">
      <formula>AND(I76&lt;&gt;"",J76="")</formula>
    </cfRule>
  </conditionalFormatting>
  <conditionalFormatting sqref="J78:J84">
    <cfRule type="expression" dxfId="89" priority="143" stopIfTrue="1">
      <formula>OR(I78="",I78=$Q$3)</formula>
    </cfRule>
    <cfRule type="expression" dxfId="88" priority="142" stopIfTrue="1">
      <formula>AND(I78&lt;&gt;"",J78="")</formula>
    </cfRule>
  </conditionalFormatting>
  <conditionalFormatting sqref="J85:J87">
    <cfRule type="expression" dxfId="87" priority="657" stopIfTrue="1">
      <formula>OR(I85="",I85=$Q$3)</formula>
    </cfRule>
    <cfRule type="expression" dxfId="86" priority="656" stopIfTrue="1">
      <formula>AND(I85&lt;&gt;"",J85="")</formula>
    </cfRule>
    <cfRule type="expression" dxfId="85" priority="653">
      <formula>AND(I85&lt;&gt;"",J85&lt;&gt;"")</formula>
    </cfRule>
  </conditionalFormatting>
  <conditionalFormatting sqref="J89">
    <cfRule type="expression" dxfId="84" priority="645" stopIfTrue="1">
      <formula>OR(I89="",I89=$Q$3)</formula>
    </cfRule>
    <cfRule type="expression" dxfId="83" priority="644" stopIfTrue="1">
      <formula>AND(I89&lt;&gt;"",J89="")</formula>
    </cfRule>
    <cfRule type="expression" dxfId="82" priority="641">
      <formula>AND(I89&lt;&gt;"",J89&lt;&gt;"")</formula>
    </cfRule>
  </conditionalFormatting>
  <conditionalFormatting sqref="J91:J93">
    <cfRule type="expression" dxfId="81" priority="635">
      <formula>AND(I91&lt;&gt;"",J91&lt;&gt;"")</formula>
    </cfRule>
    <cfRule type="expression" dxfId="80" priority="639" stopIfTrue="1">
      <formula>OR(I91="",I91=$Q$3)</formula>
    </cfRule>
    <cfRule type="expression" dxfId="79" priority="638" stopIfTrue="1">
      <formula>AND(I91&lt;&gt;"",J91="")</formula>
    </cfRule>
  </conditionalFormatting>
  <conditionalFormatting sqref="J97">
    <cfRule type="expression" dxfId="78" priority="608">
      <formula>AND(I97&lt;&gt;"",J97&lt;&gt;"")</formula>
    </cfRule>
    <cfRule type="expression" dxfId="77" priority="611" stopIfTrue="1">
      <formula>AND(I97&lt;&gt;"",J97="")</formula>
    </cfRule>
    <cfRule type="expression" dxfId="76" priority="612" stopIfTrue="1">
      <formula>OR(I97="",I97=$Q$3)</formula>
    </cfRule>
  </conditionalFormatting>
  <conditionalFormatting sqref="J31:K31">
    <cfRule type="expression" dxfId="75" priority="1239" stopIfTrue="1">
      <formula>G31="x"</formula>
    </cfRule>
  </conditionalFormatting>
  <conditionalFormatting sqref="J49:K49">
    <cfRule type="expression" dxfId="74" priority="392" stopIfTrue="1">
      <formula>G49="x"</formula>
    </cfRule>
  </conditionalFormatting>
  <conditionalFormatting sqref="J52:K59">
    <cfRule type="expression" dxfId="73" priority="103">
      <formula>AND(I52&lt;&gt;"",J52&lt;&gt;"")</formula>
    </cfRule>
  </conditionalFormatting>
  <conditionalFormatting sqref="J61:K68">
    <cfRule type="expression" dxfId="72" priority="114">
      <formula>AND(I61&lt;&gt;"",J61&lt;&gt;"")</formula>
    </cfRule>
  </conditionalFormatting>
  <conditionalFormatting sqref="J70:K70 L93 J95 L95 L97">
    <cfRule type="expression" dxfId="71" priority="1074">
      <formula>AND(I70&lt;&gt;"",J70&lt;&gt;"")</formula>
    </cfRule>
  </conditionalFormatting>
  <conditionalFormatting sqref="J71:K72">
    <cfRule type="expression" priority="35" stopIfTrue="1">
      <formula>AND($I71&lt;&gt;"",$J71&lt;&gt;"")</formula>
    </cfRule>
    <cfRule type="expression" dxfId="70" priority="36">
      <formula>$I71&lt;&gt;""</formula>
    </cfRule>
    <cfRule type="expression" dxfId="69" priority="37">
      <formula>$I71=""</formula>
    </cfRule>
  </conditionalFormatting>
  <conditionalFormatting sqref="J74:K74">
    <cfRule type="expression" dxfId="68" priority="1065">
      <formula>AND(I74&lt;&gt;"",J74&lt;&gt;"")</formula>
    </cfRule>
  </conditionalFormatting>
  <conditionalFormatting sqref="J76:K76">
    <cfRule type="expression" dxfId="67" priority="184">
      <formula>AND(I76&lt;&gt;"",J76&lt;&gt;"")</formula>
    </cfRule>
  </conditionalFormatting>
  <conditionalFormatting sqref="J78:K84">
    <cfRule type="expression" dxfId="66" priority="141">
      <formula>AND(I78&lt;&gt;"",J78&lt;&gt;"")</formula>
    </cfRule>
  </conditionalFormatting>
  <conditionalFormatting sqref="L100">
    <cfRule type="expression" dxfId="65" priority="883">
      <formula>L100=""</formula>
    </cfRule>
  </conditionalFormatting>
  <dataValidations xWindow="771" yWindow="396" count="24">
    <dataValidation type="list" allowBlank="1" showInputMessage="1" showErrorMessage="1" sqref="F83 F56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5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F72"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39:F43" xr:uid="{C5D1DE91-2099-4373-95F7-B65143129DE0}">
      <formula1>$P$10:$S$10</formula1>
    </dataValidation>
    <dataValidation type="list" allowBlank="1" showInputMessage="1" sqref="F78:F82" xr:uid="{2ABB3F25-5E4C-4CD5-8583-F5E0C21B571B}">
      <formula1>$P$15:$R$15</formula1>
    </dataValidation>
    <dataValidation type="list" allowBlank="1" showInputMessage="1" sqref="F95 F56" xr:uid="{8C70FCEE-2F54-4557-8B92-27C81A26BD9C}">
      <formula1>$R$2:$R$4</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 sqref="F95" unlockedFormula="1"/>
  </ignoredErrors>
  <drawing r:id="rId2"/>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I42" sqref="I42"/>
    </sheetView>
  </sheetViews>
  <sheetFormatPr defaultColWidth="14.453125" defaultRowHeight="14.5" x14ac:dyDescent="0.35"/>
  <cols>
    <col min="1" max="1" width="17.81640625" customWidth="1"/>
    <col min="2" max="2" width="29.7265625" customWidth="1"/>
    <col min="7" max="7" width="6.453125" customWidth="1"/>
    <col min="11" max="11" width="20.7265625" customWidth="1"/>
  </cols>
  <sheetData>
    <row r="1" spans="1:20" ht="15.5" x14ac:dyDescent="0.35">
      <c r="A1" s="163" t="s">
        <v>14</v>
      </c>
      <c r="B1" s="164" t="s">
        <v>15</v>
      </c>
      <c r="C1" s="165"/>
      <c r="D1" s="165"/>
      <c r="E1" s="166"/>
      <c r="F1" s="193" t="str">
        <f>IF(Declaration!$I$4="English",Languages!A679,IF(Declaration!$I$4="French",Languages!B679,IF(Declaration!$I$4="Spanish",Languages!C679,IF(Declaration!$I$4="German",Languages!D679,IF(Declaration!$I$4="Chinese",Languages!E679,IF(Declaration!$I$4="Japanese",Languages!F679,IF(Declaration!$I$4="Portugese",Languages!G679)))))))</f>
        <v>Sector</v>
      </c>
      <c r="G1" s="193"/>
      <c r="H1" s="193" t="str">
        <f>IF(Declaration!$I$4="English",Languages!A680,IF(Declaration!$I$4="French",Languages!B680,IF(Declaration!$I$4="Spanish",Languages!C680,IF(Declaration!$I$4="German",Languages!D680,IF(Declaration!$I$4="Chinese",Languages!E680,IF(Declaration!$I$4="Japanese",Languages!F680,IF(Declaration!$I$4="Portugese",Languages!G680)))))))</f>
        <v>Agriculture</v>
      </c>
      <c r="I1" s="193" t="str">
        <f>IF(Declaration!$I$4="English",Languages!A681,IF(Declaration!$I$4="French",Languages!B681,IF(Declaration!$I$4="Spanish",Languages!C681,IF(Declaration!$I$4="German",Languages!D681,IF(Declaration!$I$4="Chinese",Languages!E681,IF(Declaration!$I$4="Japanese",Languages!F681,IF(Declaration!$I$4="Portugese",Languages!G681)))))))</f>
        <v>Manufacturing</v>
      </c>
      <c r="J1" s="193" t="str">
        <f>IF(Declaration!$I$4="English",Languages!A682,IF(Declaration!$I$4="French",Languages!B682,IF(Declaration!$I$4="Spanish",Languages!C682,IF(Declaration!$I$4="German",Languages!D682,IF(Declaration!$I$4="Chinese",Languages!E682,IF(Declaration!$I$4="Japanese",Languages!F682,IF(Declaration!$I$4="Portugese",Languages!G682)))))))</f>
        <v>Mining</v>
      </c>
      <c r="K1" s="193" t="str">
        <f>IF(Declaration!$I$4="English",Languages!A683,IF(Declaration!$I$4="French",Languages!B683,IF(Declaration!$I$4="Spanish",Languages!C683,IF(Declaration!$I$4="German",Languages!D683,IF(Declaration!$I$4="Chinese",Languages!E683,IF(Declaration!$I$4="Japanese",Languages!F683,IF(Declaration!$I$4="Portugese",Languages!G683)))))))</f>
        <v>Other Goods</v>
      </c>
      <c r="L1" s="193" t="str">
        <f>IF(Declaration!$I$4="English",Languages!A1059,IF(Declaration!$I$4="French",Languages!B1059,IF(Declaration!$I$4="Spanish",Languages!C1059,IF(Declaration!$I$4="German",Languages!D1059,IF(Declaration!$I$4="Chinese",Languages!E1059,IF(Declaration!$I$4="Japanese",Languages!F1059,IF(Declaration!$I$4="Portugese",Languages!G1059)))))))</f>
        <v>N/A</v>
      </c>
      <c r="M1" s="166"/>
      <c r="N1" s="166"/>
      <c r="O1" s="166"/>
      <c r="P1" s="166"/>
      <c r="Q1" s="166"/>
      <c r="R1" s="166"/>
      <c r="S1" s="166"/>
      <c r="T1" s="166"/>
    </row>
    <row r="2" spans="1:20" ht="15.75" customHeight="1" x14ac:dyDescent="0.35">
      <c r="A2" s="166" t="s">
        <v>5</v>
      </c>
      <c r="B2" s="165" t="s">
        <v>16</v>
      </c>
      <c r="C2" s="165"/>
      <c r="D2" s="165"/>
      <c r="E2" s="166"/>
      <c r="F2" s="166" t="str">
        <f>IF(Declaration!$I$4="English",Languages!A680,IF(Declaration!$I$4="French",Languages!B680,IF(Declaration!$I$4="Spanish",Languages!C680,IF(Declaration!$I$4="German",Languages!D680,IF(Declaration!$I$4="Chinese",Languages!E680,IF(Declaration!$I$4="Japanese",Languages!F680,IF(Declaration!$I$4="Portugese",Languages!G680)))))))</f>
        <v>Agriculture</v>
      </c>
      <c r="G2" s="166"/>
      <c r="H2" s="166" t="str">
        <f>IF(Declaration!$I$4="English",Languages!A684,IF(Declaration!$I$4="French",Languages!B684,IF(Declaration!$I$4="Spanish",Languages!C684,IF(Declaration!$I$4="German",Languages!D684,IF(Declaration!$I$4="Chinese",Languages!E684,IF(Declaration!$I$4="Japanese",Languages!F684,IF(Declaration!$I$4="Portugese",Languages!G684)))))))</f>
        <v>Açaí Berries</v>
      </c>
      <c r="I2" s="166" t="str">
        <f>IF(Declaration!$I$4="English",Languages!A767,IF(Declaration!$I$4="French",Languages!B767,IF(Declaration!$I$4="Spanish",Languages!C767,IF(Declaration!$I$4="German",Languages!D767,IF(Declaration!$I$4="Chinese",Languages!E767,IF(Declaration!$I$4="Japanese",Languages!F767,IF(Declaration!$I$4="Portugese",Languages!G767)))))))</f>
        <v>Alcoholic Beverages</v>
      </c>
      <c r="J2" s="166" t="str">
        <f>IF(Declaration!$I$4="English",Languages!A822,IF(Declaration!$I$4="French",Languages!B822,IF(Declaration!$I$4="Spanish",Languages!C822,IF(Declaration!$I$4="German",Languages!D822,IF(Declaration!$I$4="Chinese",Languages!E822,IF(Declaration!$I$4="Japanese",Languages!F822,IF(Declaration!$I$4="Portugese",Languages!G822)))))))</f>
        <v>Amber</v>
      </c>
      <c r="K2" s="166" t="str">
        <f>IF(Declaration!$I$4="English",Languages!A854,IF(Declaration!$I$4="French",Languages!B854,IF(Declaration!$I$4="Spanish",Languages!C854,IF(Declaration!$I$4="German",Languages!D854,IF(Declaration!$I$4="Chinese",Languages!E854,IF(Declaration!$I$4="Japanese",Languages!F854,IF(Declaration!$I$4="Portugese",Languages!G854)))))))</f>
        <v>Pornography</v>
      </c>
      <c r="L2" s="166"/>
      <c r="M2" s="166"/>
      <c r="N2" s="166"/>
      <c r="O2" s="166"/>
      <c r="P2" s="166"/>
      <c r="Q2" s="166"/>
      <c r="R2" s="166"/>
      <c r="S2" s="166"/>
      <c r="T2" s="166"/>
    </row>
    <row r="3" spans="1:20" ht="15.75" customHeight="1" x14ac:dyDescent="0.35">
      <c r="A3" s="166" t="s">
        <v>5</v>
      </c>
      <c r="B3" s="165" t="s">
        <v>17</v>
      </c>
      <c r="C3" s="165"/>
      <c r="D3" s="165"/>
      <c r="E3" s="166"/>
      <c r="F3" s="166" t="str">
        <f>IF(Declaration!$I$4="English",Languages!A681,IF(Declaration!$I$4="French",Languages!B681,IF(Declaration!$I$4="Spanish",Languages!C681,IF(Declaration!$I$4="German",Languages!D681,IF(Declaration!$I$4="Chinese",Languages!E681,IF(Declaration!$I$4="Japanese",Languages!F681,IF(Declaration!$I$4="Portugese",Languages!G681)))))))</f>
        <v>Manufacturing</v>
      </c>
      <c r="G3" s="166"/>
      <c r="H3" s="166" t="str">
        <f>IF(Declaration!$I$4="English",Languages!A685,IF(Declaration!$I$4="French",Languages!B685,IF(Declaration!$I$4="Spanish",Languages!C685,IF(Declaration!$I$4="German",Languages!D685,IF(Declaration!$I$4="Chinese",Languages!E685,IF(Declaration!$I$4="Japanese",Languages!F685,IF(Declaration!$I$4="Portugese",Languages!G685)))))))</f>
        <v>Bamboo</v>
      </c>
      <c r="I3" s="166" t="str">
        <f>IF(Declaration!$I$4="English",Languages!A768,IF(Declaration!$I$4="French",Languages!B768,IF(Declaration!$I$4="Spanish",Languages!C768,IF(Declaration!$I$4="German",Languages!D768,IF(Declaration!$I$4="Chinese",Languages!E768,IF(Declaration!$I$4="Japanese",Languages!F768,IF(Declaration!$I$4="Portugese",Languages!G768)))))))</f>
        <v>Aluminum</v>
      </c>
      <c r="J3" s="166" t="str">
        <f>IF(Declaration!$I$4="English",Languages!A823,IF(Declaration!$I$4="French",Languages!B823,IF(Declaration!$I$4="Spanish",Languages!C823,IF(Declaration!$I$4="German",Languages!D823,IF(Declaration!$I$4="Chinese",Languages!E823,IF(Declaration!$I$4="Japanese",Languages!F823,IF(Declaration!$I$4="Portugese",Languages!G823)))))))</f>
        <v>Coal</v>
      </c>
      <c r="K3" s="166"/>
      <c r="L3" s="166"/>
      <c r="M3" s="166"/>
      <c r="N3" s="166"/>
      <c r="O3" s="166"/>
      <c r="P3" s="166"/>
      <c r="Q3" s="166"/>
      <c r="R3" s="166"/>
      <c r="S3" s="166"/>
      <c r="T3" s="166"/>
    </row>
    <row r="4" spans="1:20" ht="15.75" customHeight="1" x14ac:dyDescent="0.35">
      <c r="A4" s="166" t="s">
        <v>5</v>
      </c>
      <c r="B4" s="165" t="s">
        <v>18</v>
      </c>
      <c r="C4" s="165"/>
      <c r="D4" s="165"/>
      <c r="E4" s="166"/>
      <c r="F4" s="166" t="str">
        <f>IF(Declaration!$I$4="English",Languages!A682,IF(Declaration!$I$4="French",Languages!B682,IF(Declaration!$I$4="Spanish",Languages!C682,IF(Declaration!$I$4="German",Languages!D682,IF(Declaration!$I$4="Chinese",Languages!E682,IF(Declaration!$I$4="Japanese",Languages!F682,IF(Declaration!$I$4="Portugese",Languages!G682)))))))</f>
        <v>Mining</v>
      </c>
      <c r="G4" s="166"/>
      <c r="H4" s="166" t="str">
        <f>IF(Declaration!$I$4="English",Languages!A686,IF(Declaration!$I$4="French",Languages!B686,IF(Declaration!$I$4="Spanish",Languages!C686,IF(Declaration!$I$4="German",Languages!D686,IF(Declaration!$I$4="Chinese",Languages!E686,IF(Declaration!$I$4="Japanese",Languages!F686,IF(Declaration!$I$4="Portugese",Languages!G686)))))))</f>
        <v>Bananas</v>
      </c>
      <c r="I4" s="166" t="str">
        <f>IF(Declaration!$I$4="English",Languages!A769,IF(Declaration!$I$4="French",Languages!B769,IF(Declaration!$I$4="Spanish",Languages!C769,IF(Declaration!$I$4="German",Languages!D769,IF(Declaration!$I$4="Chinese",Languages!E769,IF(Declaration!$I$4="Japanese",Languages!F769,IF(Declaration!$I$4="Portugese",Languages!G769)))))))</f>
        <v>Artificial Flowers</v>
      </c>
      <c r="J4" s="166" t="str">
        <f>IF(Declaration!$I$4="English",Languages!A824,IF(Declaration!$I$4="French",Languages!B824,IF(Declaration!$I$4="Spanish",Languages!C824,IF(Declaration!$I$4="German",Languages!D824,IF(Declaration!$I$4="Chinese",Languages!E824,IF(Declaration!$I$4="Japanese",Languages!F824,IF(Declaration!$I$4="Portugese",Languages!G824)))))))</f>
        <v>Cobalt ore (heterogenite)</v>
      </c>
      <c r="K4" s="166"/>
      <c r="L4" s="166"/>
      <c r="M4" s="166"/>
      <c r="N4" s="166"/>
      <c r="O4" s="166"/>
      <c r="P4" s="166"/>
      <c r="Q4" s="166"/>
      <c r="R4" s="166"/>
      <c r="S4" s="166"/>
      <c r="T4" s="166"/>
    </row>
    <row r="5" spans="1:20" ht="15.75" customHeight="1" x14ac:dyDescent="0.35">
      <c r="A5" s="166" t="s">
        <v>5</v>
      </c>
      <c r="B5" s="165" t="s">
        <v>19</v>
      </c>
      <c r="C5" s="165"/>
      <c r="D5" s="165"/>
      <c r="E5" s="166"/>
      <c r="F5" s="166" t="str">
        <f>IF(Declaration!$I$4="English",Languages!A683,IF(Declaration!$I$4="French",Languages!B683,IF(Declaration!$I$4="Spanish",Languages!C683,IF(Declaration!$I$4="German",Languages!D683,IF(Declaration!$I$4="Chinese",Languages!E683,IF(Declaration!$I$4="Japanese",Languages!F683,IF(Declaration!$I$4="Portugese",Languages!G683)))))))</f>
        <v>Other Goods</v>
      </c>
      <c r="G5" s="166"/>
      <c r="H5" s="166" t="str">
        <f>IF(Declaration!$I$4="English",Languages!A687,IF(Declaration!$I$4="French",Languages!B687,IF(Declaration!$I$4="Spanish",Languages!C687,IF(Declaration!$I$4="German",Languages!D687,IF(Declaration!$I$4="Chinese",Languages!E687,IF(Declaration!$I$4="Japanese",Languages!F687,IF(Declaration!$I$4="Portugese",Languages!G687)))))))</f>
        <v>Beans</v>
      </c>
      <c r="I5" s="166" t="str">
        <f>IF(Declaration!$I$4="English",Languages!A770,IF(Declaration!$I$4="French",Languages!B770,IF(Declaration!$I$4="Spanish",Languages!C770,IF(Declaration!$I$4="German",Languages!D770,IF(Declaration!$I$4="Chinese",Languages!E770,IF(Declaration!$I$4="Japanese",Languages!F770,IF(Declaration!$I$4="Portugese",Languages!G770)))))))</f>
        <v>Baked Goods</v>
      </c>
      <c r="J5" s="166" t="str">
        <f>IF(Declaration!$I$4="English",Languages!A825,IF(Declaration!$I$4="French",Languages!B825,IF(Declaration!$I$4="Spanish",Languages!C825,IF(Declaration!$I$4="German",Languages!D825,IF(Declaration!$I$4="Chinese",Languages!E825,IF(Declaration!$I$4="Japanese",Languages!F825,IF(Declaration!$I$4="Portugese",Languages!G825)))))))</f>
        <v>Copper</v>
      </c>
      <c r="K5" s="166"/>
      <c r="L5" s="166"/>
      <c r="M5" s="166"/>
      <c r="N5" s="166"/>
      <c r="O5" s="166"/>
      <c r="P5" s="166"/>
      <c r="Q5" s="166"/>
      <c r="R5" s="166"/>
      <c r="S5" s="166"/>
      <c r="T5" s="166"/>
    </row>
    <row r="6" spans="1:20" ht="15.75" customHeight="1" x14ac:dyDescent="0.35">
      <c r="A6" s="166" t="s">
        <v>5</v>
      </c>
      <c r="B6" s="165" t="s">
        <v>20</v>
      </c>
      <c r="C6" s="165"/>
      <c r="D6" s="165"/>
      <c r="E6" s="166"/>
      <c r="F6" s="166" t="str">
        <f>IF(Declaration!$I$4="English",Languages!A1059,IF(Declaration!$I$4="French",Languages!B1059,IF(Declaration!$I$4="Spanish",Languages!C1059,IF(Declaration!$I$4="German",Languages!D1059,IF(Declaration!$I$4="Chinese",Languages!E1059,IF(Declaration!$I$4="Japanese",Languages!F1059,IF(Declaration!$I$4="Portugese",Languages!G1059)))))))</f>
        <v>N/A</v>
      </c>
      <c r="G6" s="166"/>
      <c r="H6" s="166" t="str">
        <f>IF(Declaration!$I$4="English",Languages!A688,IF(Declaration!$I$4="French",Languages!B688,IF(Declaration!$I$4="Spanish",Languages!C688,IF(Declaration!$I$4="German",Languages!D688,IF(Declaration!$I$4="Chinese",Languages!E688,IF(Declaration!$I$4="Japanese",Languages!F688,IF(Declaration!$I$4="Portugese",Languages!G688)))))))</f>
        <v>Beans (green beans)</v>
      </c>
      <c r="I6" s="166" t="str">
        <f>IF(Declaration!$I$4="English",Languages!A771,IF(Declaration!$I$4="French",Languages!B771,IF(Declaration!$I$4="Spanish",Languages!C771,IF(Declaration!$I$4="German",Languages!D771,IF(Declaration!$I$4="Chinese",Languages!E771,IF(Declaration!$I$4="Japanese",Languages!F771,IF(Declaration!$I$4="Portugese",Languages!G771)))))))</f>
        <v>Beef</v>
      </c>
      <c r="J6" s="166" t="str">
        <f>IF(Declaration!$I$4="English",Languages!A826,IF(Declaration!$I$4="French",Languages!B826,IF(Declaration!$I$4="Spanish",Languages!C826,IF(Declaration!$I$4="German",Languages!D826,IF(Declaration!$I$4="Chinese",Languages!E826,IF(Declaration!$I$4="Japanese",Languages!F826,IF(Declaration!$I$4="Portugese",Languages!G826)))))))</f>
        <v>Diamonds</v>
      </c>
      <c r="K6" s="166"/>
      <c r="L6" s="166"/>
      <c r="M6" s="166"/>
      <c r="N6" s="166"/>
      <c r="O6" s="166"/>
      <c r="P6" s="166"/>
      <c r="Q6" s="166"/>
      <c r="R6" s="166"/>
      <c r="S6" s="166"/>
      <c r="T6" s="166"/>
    </row>
    <row r="7" spans="1:20" ht="15.75" customHeight="1" x14ac:dyDescent="0.35">
      <c r="A7" s="166" t="s">
        <v>5</v>
      </c>
      <c r="B7" s="165" t="s">
        <v>21</v>
      </c>
      <c r="C7" s="165"/>
      <c r="D7" s="165"/>
      <c r="E7" s="166"/>
      <c r="F7" s="166"/>
      <c r="G7" s="166"/>
      <c r="H7" s="166" t="str">
        <f>IF(Declaration!$I$4="English",Languages!A689,IF(Declaration!$I$4="French",Languages!B689,IF(Declaration!$I$4="Spanish",Languages!C689,IF(Declaration!$I$4="German",Languages!D689,IF(Declaration!$I$4="Chinese",Languages!E689,IF(Declaration!$I$4="Japanese",Languages!F689,IF(Declaration!$I$4="Portugese",Languages!G689)))))))</f>
        <v>Beans (green, soy, yellow)</v>
      </c>
      <c r="I7" s="166" t="str">
        <f>IF(Declaration!$I$4="English",Languages!A772,IF(Declaration!$I$4="French",Languages!B772,IF(Declaration!$I$4="Spanish",Languages!C772,IF(Declaration!$I$4="German",Languages!D772,IF(Declaration!$I$4="Chinese",Languages!E772,IF(Declaration!$I$4="Japanese",Languages!F772,IF(Declaration!$I$4="Portugese",Languages!G772)))))))</f>
        <v>Bidis (hand-rolled cigarettes)</v>
      </c>
      <c r="J7" s="166" t="str">
        <f>IF(Declaration!$I$4="English",Languages!A827,IF(Declaration!$I$4="French",Languages!B827,IF(Declaration!$I$4="Spanish",Languages!C827,IF(Declaration!$I$4="German",Languages!D827,IF(Declaration!$I$4="Chinese",Languages!E827,IF(Declaration!$I$4="Japanese",Languages!F827,IF(Declaration!$I$4="Portugese",Languages!G827)))))))</f>
        <v>Emeralds</v>
      </c>
      <c r="K7" s="166"/>
      <c r="L7" s="166"/>
      <c r="M7" s="166"/>
      <c r="N7" s="166"/>
      <c r="O7" s="166"/>
      <c r="P7" s="166"/>
      <c r="Q7" s="166"/>
      <c r="R7" s="166"/>
      <c r="S7" s="166"/>
      <c r="T7" s="166"/>
    </row>
    <row r="8" spans="1:20" ht="15.75" customHeight="1" x14ac:dyDescent="0.35">
      <c r="A8" s="166" t="s">
        <v>5</v>
      </c>
      <c r="B8" s="165" t="s">
        <v>22</v>
      </c>
      <c r="C8" s="165"/>
      <c r="D8" s="165"/>
      <c r="E8" s="166"/>
      <c r="F8" s="166"/>
      <c r="G8" s="166"/>
      <c r="H8" s="166" t="str">
        <f>IF(Declaration!$I$4="English",Languages!A690,IF(Declaration!$I$4="French",Languages!B690,IF(Declaration!$I$4="Spanish",Languages!C690,IF(Declaration!$I$4="German",Languages!D690,IF(Declaration!$I$4="Chinese",Languages!E690,IF(Declaration!$I$4="Japanese",Languages!F690,IF(Declaration!$I$4="Portugese",Languages!G690)))))))</f>
        <v>Blueberries</v>
      </c>
      <c r="I8" s="166" t="str">
        <f>IF(Declaration!$I$4="English",Languages!A773,IF(Declaration!$I$4="French",Languages!B773,IF(Declaration!$I$4="Spanish",Languages!C773,IF(Declaration!$I$4="German",Languages!D773,IF(Declaration!$I$4="Chinese",Languages!E773,IF(Declaration!$I$4="Japanese",Languages!F773,IF(Declaration!$I$4="Portugese",Languages!G773)))))))</f>
        <v>Brassware</v>
      </c>
      <c r="J8" s="166" t="str">
        <f>IF(Declaration!$I$4="English",Languages!A828,IF(Declaration!$I$4="French",Languages!B828,IF(Declaration!$I$4="Spanish",Languages!C828,IF(Declaration!$I$4="German",Languages!D828,IF(Declaration!$I$4="Chinese",Languages!E828,IF(Declaration!$I$4="Japanese",Languages!F828,IF(Declaration!$I$4="Portugese",Languages!G828)))))))</f>
        <v>Fluorspar (mineral)</v>
      </c>
      <c r="K8" s="166"/>
      <c r="L8" s="166"/>
      <c r="M8" s="166"/>
      <c r="N8" s="166"/>
      <c r="O8" s="166"/>
      <c r="P8" s="166"/>
      <c r="Q8" s="166"/>
      <c r="R8" s="166"/>
      <c r="S8" s="166"/>
      <c r="T8" s="166"/>
    </row>
    <row r="9" spans="1:20" ht="15.75" customHeight="1" x14ac:dyDescent="0.35">
      <c r="A9" s="166" t="s">
        <v>5</v>
      </c>
      <c r="B9" s="165" t="s">
        <v>23</v>
      </c>
      <c r="C9" s="165"/>
      <c r="D9" s="165"/>
      <c r="E9" s="166"/>
      <c r="F9" s="166"/>
      <c r="G9" s="166"/>
      <c r="H9" s="166" t="str">
        <f>IF(Declaration!$I$4="English",Languages!A691,IF(Declaration!$I$4="French",Languages!B691,IF(Declaration!$I$4="Spanish",Languages!C691,IF(Declaration!$I$4="German",Languages!D691,IF(Declaration!$I$4="Chinese",Languages!E691,IF(Declaration!$I$4="Japanese",Languages!F691,IF(Declaration!$I$4="Portugese",Languages!G691)))))))</f>
        <v>Bovines</v>
      </c>
      <c r="I9" s="166" t="str">
        <f>IF(Declaration!$I$4="English",Languages!A774,IF(Declaration!$I$4="French",Languages!B774,IF(Declaration!$I$4="Spanish",Languages!C774,IF(Declaration!$I$4="German",Languages!D774,IF(Declaration!$I$4="Chinese",Languages!E774,IF(Declaration!$I$4="Japanese",Languages!F774,IF(Declaration!$I$4="Portugese",Languages!G774)))))))</f>
        <v>Bricks</v>
      </c>
      <c r="J9" s="166" t="str">
        <f>IF(Declaration!$I$4="English",Languages!A829,IF(Declaration!$I$4="French",Languages!B829,IF(Declaration!$I$4="Spanish",Languages!C829,IF(Declaration!$I$4="German",Languages!D829,IF(Declaration!$I$4="Chinese",Languages!E829,IF(Declaration!$I$4="Japanese",Languages!F829,IF(Declaration!$I$4="Portugese",Languages!G829)))))))</f>
        <v>Gems</v>
      </c>
      <c r="K9" s="166"/>
      <c r="L9" s="166"/>
      <c r="M9" s="166"/>
      <c r="N9" s="166"/>
      <c r="O9" s="166"/>
      <c r="P9" s="166"/>
      <c r="Q9" s="166"/>
      <c r="R9" s="166"/>
      <c r="S9" s="166"/>
      <c r="T9" s="166"/>
    </row>
    <row r="10" spans="1:20" ht="15.75" customHeight="1" x14ac:dyDescent="0.35">
      <c r="A10" s="166" t="s">
        <v>5</v>
      </c>
      <c r="B10" s="165" t="s">
        <v>24</v>
      </c>
      <c r="C10" s="165"/>
      <c r="D10" s="165"/>
      <c r="E10" s="166"/>
      <c r="F10" s="166"/>
      <c r="G10" s="166"/>
      <c r="H10" s="166" t="str">
        <f>IF(Declaration!$I$4="English",Languages!A692,IF(Declaration!$I$4="French",Languages!B692,IF(Declaration!$I$4="Spanish",Languages!C692,IF(Declaration!$I$4="German",Languages!D692,IF(Declaration!$I$4="Chinese",Languages!E692,IF(Declaration!$I$4="Japanese",Languages!F692,IF(Declaration!$I$4="Portugese",Languages!G692)))))))</f>
        <v>Brazil Nuts/Chestnuts</v>
      </c>
      <c r="I10" s="166" t="str">
        <f>IF(Declaration!$I$4="English",Languages!A775,IF(Declaration!$I$4="French",Languages!B775,IF(Declaration!$I$4="Spanish",Languages!C775,IF(Declaration!$I$4="German",Languages!D775,IF(Declaration!$I$4="Chinese",Languages!E775,IF(Declaration!$I$4="Japanese",Languages!F775,IF(Declaration!$I$4="Portugese",Languages!G775)))))))</f>
        <v>Bricks (clay)</v>
      </c>
      <c r="J10" s="166" t="str">
        <f>IF(Declaration!$I$4="English",Languages!A830,IF(Declaration!$I$4="French",Languages!B830,IF(Declaration!$I$4="Spanish",Languages!C830,IF(Declaration!$I$4="German",Languages!D830,IF(Declaration!$I$4="Chinese",Languages!E830,IF(Declaration!$I$4="Japanese",Languages!F830,IF(Declaration!$I$4="Portugese",Languages!G830)))))))</f>
        <v>Gold</v>
      </c>
      <c r="K10" s="166"/>
      <c r="L10" s="166"/>
      <c r="M10" s="166"/>
      <c r="N10" s="166"/>
      <c r="O10" s="166"/>
      <c r="P10" s="166"/>
      <c r="Q10" s="166"/>
      <c r="R10" s="166"/>
      <c r="S10" s="166"/>
      <c r="T10" s="166"/>
    </row>
    <row r="11" spans="1:20" ht="15.75" customHeight="1" x14ac:dyDescent="0.35">
      <c r="A11" s="166" t="s">
        <v>5</v>
      </c>
      <c r="B11" s="165" t="s">
        <v>25</v>
      </c>
      <c r="C11" s="165"/>
      <c r="D11" s="165"/>
      <c r="E11" s="166"/>
      <c r="F11" s="166"/>
      <c r="G11" s="166"/>
      <c r="H11" s="166" t="str">
        <f>IF(Declaration!$I$4="English",Languages!A693,IF(Declaration!$I$4="French",Languages!B693,IF(Declaration!$I$4="Spanish",Languages!C693,IF(Declaration!$I$4="German",Languages!D693,IF(Declaration!$I$4="Chinese",Languages!E693,IF(Declaration!$I$4="Japanese",Languages!F693,IF(Declaration!$I$4="Portugese",Languages!G693)))))))</f>
        <v>Broccoli</v>
      </c>
      <c r="I11" s="166" t="str">
        <f>IF(Declaration!$I$4="English",Languages!A776,IF(Declaration!$I$4="French",Languages!B776,IF(Declaration!$I$4="Spanish",Languages!C776,IF(Declaration!$I$4="German",Languages!D776,IF(Declaration!$I$4="Chinese",Languages!E776,IF(Declaration!$I$4="Japanese",Languages!F776,IF(Declaration!$I$4="Portugese",Languages!G776)))))))</f>
        <v>Carpets</v>
      </c>
      <c r="J11" s="166" t="str">
        <f>IF(Declaration!$I$4="English",Languages!A831,IF(Declaration!$I$4="French",Languages!B831,IF(Declaration!$I$4="Spanish",Languages!C831,IF(Declaration!$I$4="German",Languages!D831,IF(Declaration!$I$4="Chinese",Languages!E831,IF(Declaration!$I$4="Japanese",Languages!F831,IF(Declaration!$I$4="Portugese",Languages!G831)))))))</f>
        <v>Granite</v>
      </c>
      <c r="K11" s="166"/>
      <c r="L11" s="166"/>
      <c r="M11" s="166"/>
      <c r="N11" s="166"/>
      <c r="O11" s="166"/>
      <c r="P11" s="166"/>
      <c r="Q11" s="166"/>
      <c r="R11" s="166"/>
      <c r="S11" s="166"/>
      <c r="T11" s="166"/>
    </row>
    <row r="12" spans="1:20" ht="15.75" customHeight="1" x14ac:dyDescent="0.35">
      <c r="A12" s="166" t="s">
        <v>5</v>
      </c>
      <c r="B12" s="165" t="s">
        <v>26</v>
      </c>
      <c r="C12" s="165"/>
      <c r="D12" s="165"/>
      <c r="E12" s="166"/>
      <c r="F12" s="166"/>
      <c r="G12" s="166"/>
      <c r="H12" s="166" t="str">
        <f>IF(Declaration!$I$4="English",Languages!A694,IF(Declaration!$I$4="French",Languages!B694,IF(Declaration!$I$4="Spanish",Languages!C694,IF(Declaration!$I$4="German",Languages!D694,IF(Declaration!$I$4="Chinese",Languages!E694,IF(Declaration!$I$4="Japanese",Languages!F694,IF(Declaration!$I$4="Portugese",Languages!G694)))))))</f>
        <v>Cabbages</v>
      </c>
      <c r="I12" s="166" t="str">
        <f>IF(Declaration!$I$4="English",Languages!A777,IF(Declaration!$I$4="French",Languages!B777,IF(Declaration!$I$4="Spanish",Languages!C777,IF(Declaration!$I$4="German",Languages!D777,IF(Declaration!$I$4="Chinese",Languages!E777,IF(Declaration!$I$4="Japanese",Languages!F777,IF(Declaration!$I$4="Portugese",Languages!G777)))))))</f>
        <v>Cement</v>
      </c>
      <c r="J12" s="166" t="str">
        <f>IF(Declaration!$I$4="English",Languages!A832,IF(Declaration!$I$4="French",Languages!B832,IF(Declaration!$I$4="Spanish",Languages!C832,IF(Declaration!$I$4="German",Languages!D832,IF(Declaration!$I$4="Chinese",Languages!E832,IF(Declaration!$I$4="Japanese",Languages!F832,IF(Declaration!$I$4="Portugese",Languages!G832)))))))</f>
        <v>Granite (crushed)</v>
      </c>
      <c r="K12" s="166"/>
      <c r="L12" s="166"/>
      <c r="M12" s="166"/>
      <c r="N12" s="166"/>
      <c r="O12" s="166"/>
      <c r="P12" s="166"/>
      <c r="Q12" s="166"/>
      <c r="R12" s="166"/>
      <c r="S12" s="166"/>
      <c r="T12" s="166"/>
    </row>
    <row r="13" spans="1:20" ht="15.75" customHeight="1" x14ac:dyDescent="0.35">
      <c r="A13" s="166" t="s">
        <v>5</v>
      </c>
      <c r="B13" s="165" t="s">
        <v>27</v>
      </c>
      <c r="C13" s="165"/>
      <c r="D13" s="165"/>
      <c r="E13" s="166"/>
      <c r="F13" s="166"/>
      <c r="G13" s="166"/>
      <c r="H13" s="166" t="str">
        <f>IF(Declaration!$I$4="English",Languages!A695,IF(Declaration!$I$4="French",Languages!B695,IF(Declaration!$I$4="Spanish",Languages!C695,IF(Declaration!$I$4="German",Languages!D695,IF(Declaration!$I$4="Chinese",Languages!E695,IF(Declaration!$I$4="Japanese",Languages!F695,IF(Declaration!$I$4="Portugese",Languages!G695)))))))</f>
        <v>Carrots</v>
      </c>
      <c r="I13" s="166" t="str">
        <f>IF(Declaration!$I$4="English",Languages!A778,IF(Declaration!$I$4="French",Languages!B778,IF(Declaration!$I$4="Spanish",Languages!C778,IF(Declaration!$I$4="German",Languages!D778,IF(Declaration!$I$4="Chinese",Languages!E778,IF(Declaration!$I$4="Japanese",Languages!F778,IF(Declaration!$I$4="Portugese",Languages!G778)))))))</f>
        <v>Ceramics</v>
      </c>
      <c r="J13" s="166" t="str">
        <f>IF(Declaration!$I$4="English",Languages!A833,IF(Declaration!$I$4="French",Languages!B833,IF(Declaration!$I$4="Spanish",Languages!C833,IF(Declaration!$I$4="German",Languages!D833,IF(Declaration!$I$4="Chinese",Languages!E833,IF(Declaration!$I$4="Japanese",Languages!F833,IF(Declaration!$I$4="Portugese",Languages!G833)))))))</f>
        <v>Gravel (crushed stones)</v>
      </c>
      <c r="K13" s="166"/>
      <c r="L13" s="166"/>
      <c r="M13" s="166"/>
      <c r="N13" s="166"/>
      <c r="O13" s="166"/>
      <c r="P13" s="166"/>
      <c r="Q13" s="166"/>
      <c r="R13" s="166"/>
      <c r="S13" s="166"/>
      <c r="T13" s="166"/>
    </row>
    <row r="14" spans="1:20" ht="15.75" customHeight="1" x14ac:dyDescent="0.35">
      <c r="A14" s="166" t="s">
        <v>5</v>
      </c>
      <c r="B14" s="165" t="s">
        <v>28</v>
      </c>
      <c r="C14" s="165"/>
      <c r="D14" s="165"/>
      <c r="E14" s="166"/>
      <c r="F14" s="166"/>
      <c r="G14" s="166"/>
      <c r="H14" s="166" t="str">
        <f>IF(Declaration!$I$4="English",Languages!A696,IF(Declaration!$I$4="French",Languages!B696,IF(Declaration!$I$4="Spanish",Languages!C696,IF(Declaration!$I$4="German",Languages!D696,IF(Declaration!$I$4="Chinese",Languages!E696,IF(Declaration!$I$4="Japanese",Languages!F696,IF(Declaration!$I$4="Portugese",Languages!G696)))))))</f>
        <v>Cashews</v>
      </c>
      <c r="I14" s="166" t="str">
        <f>IF(Declaration!$I$4="English",Languages!A779,IF(Declaration!$I$4="French",Languages!B779,IF(Declaration!$I$4="Spanish",Languages!C779,IF(Declaration!$I$4="German",Languages!D779,IF(Declaration!$I$4="Chinese",Languages!E779,IF(Declaration!$I$4="Japanese",Languages!F779,IF(Declaration!$I$4="Portugese",Languages!G779)))))))</f>
        <v>Christmas Decorations</v>
      </c>
      <c r="J14" s="166" t="str">
        <f>IF(Declaration!$I$4="English",Languages!A834,IF(Declaration!$I$4="French",Languages!B834,IF(Declaration!$I$4="Spanish",Languages!C834,IF(Declaration!$I$4="German",Languages!D834,IF(Declaration!$I$4="Chinese",Languages!E834,IF(Declaration!$I$4="Japanese",Languages!F834,IF(Declaration!$I$4="Portugese",Languages!G834)))))))</f>
        <v>Gypsum (mineral)</v>
      </c>
      <c r="K14" s="166"/>
      <c r="L14" s="166"/>
      <c r="M14" s="166"/>
      <c r="N14" s="166"/>
      <c r="O14" s="166"/>
      <c r="P14" s="166"/>
      <c r="Q14" s="166"/>
      <c r="R14" s="166"/>
      <c r="S14" s="166"/>
      <c r="T14" s="166"/>
    </row>
    <row r="15" spans="1:20" ht="15.5" x14ac:dyDescent="0.35">
      <c r="A15" s="166" t="s">
        <v>5</v>
      </c>
      <c r="B15" s="165" t="s">
        <v>29</v>
      </c>
      <c r="C15" s="165"/>
      <c r="D15" s="165"/>
      <c r="E15" s="166"/>
      <c r="F15" s="166"/>
      <c r="G15" s="166"/>
      <c r="H15" s="166" t="str">
        <f>IF(Declaration!$I$4="English",Languages!A697,IF(Declaration!$I$4="French",Languages!B697,IF(Declaration!$I$4="Spanish",Languages!C697,IF(Declaration!$I$4="German",Languages!D697,IF(Declaration!$I$4="Chinese",Languages!E697,IF(Declaration!$I$4="Japanese",Languages!F697,IF(Declaration!$I$4="Portugese",Languages!G697)))))))</f>
        <v>Cattle</v>
      </c>
      <c r="I15" s="166" t="str">
        <f>IF(Declaration!$I$4="English",Languages!A780,IF(Declaration!$I$4="French",Languages!B780,IF(Declaration!$I$4="Spanish",Languages!C780,IF(Declaration!$I$4="German",Languages!D780,IF(Declaration!$I$4="Chinese",Languages!E780,IF(Declaration!$I$4="Japanese",Languages!F780,IF(Declaration!$I$4="Portugese",Languages!G780)))))))</f>
        <v>Dairy Products</v>
      </c>
      <c r="J15" s="166" t="str">
        <f>IF(Declaration!$I$4="English",Languages!A835,IF(Declaration!$I$4="French",Languages!B835,IF(Declaration!$I$4="Spanish",Languages!C835,IF(Declaration!$I$4="German",Languages!D835,IF(Declaration!$I$4="Chinese",Languages!E835,IF(Declaration!$I$4="Japanese",Languages!F835,IF(Declaration!$I$4="Portugese",Languages!G835)))))))</f>
        <v>Iron</v>
      </c>
      <c r="K15" s="166"/>
      <c r="L15" s="166"/>
      <c r="M15" s="166"/>
      <c r="N15" s="166"/>
      <c r="O15" s="166"/>
      <c r="P15" s="166"/>
      <c r="Q15" s="166"/>
      <c r="R15" s="166"/>
      <c r="S15" s="166"/>
      <c r="T15" s="166"/>
    </row>
    <row r="16" spans="1:20" ht="15.5" x14ac:dyDescent="0.35">
      <c r="A16" s="166" t="s">
        <v>5</v>
      </c>
      <c r="B16" s="165" t="s">
        <v>30</v>
      </c>
      <c r="C16" s="165"/>
      <c r="D16" s="165"/>
      <c r="E16" s="166"/>
      <c r="F16" s="166"/>
      <c r="G16" s="166"/>
      <c r="H16" s="166" t="str">
        <f>IF(Declaration!$I$4="English",Languages!A698,IF(Declaration!$I$4="French",Languages!B698,IF(Declaration!$I$4="Spanish",Languages!C698,IF(Declaration!$I$4="German",Languages!D698,IF(Declaration!$I$4="Chinese",Languages!E698,IF(Declaration!$I$4="Japanese",Languages!F698,IF(Declaration!$I$4="Portugese",Languages!G698)))))))</f>
        <v>Cereal Grains</v>
      </c>
      <c r="I16" s="166" t="str">
        <f>IF(Declaration!$I$4="English",Languages!A781,IF(Declaration!$I$4="French",Languages!B781,IF(Declaration!$I$4="Spanish",Languages!C781,IF(Declaration!$I$4="German",Languages!D781,IF(Declaration!$I$4="Chinese",Languages!E781,IF(Declaration!$I$4="Japanese",Languages!F781,IF(Declaration!$I$4="Portugese",Languages!G781)))))))</f>
        <v>Dried Fish</v>
      </c>
      <c r="J16" s="166" t="str">
        <f>IF(Declaration!$I$4="English",Languages!A836,IF(Declaration!$I$4="French",Languages!B836,IF(Declaration!$I$4="Spanish",Languages!C836,IF(Declaration!$I$4="German",Languages!D836,IF(Declaration!$I$4="Chinese",Languages!E836,IF(Declaration!$I$4="Japanese",Languages!F836,IF(Declaration!$I$4="Portugese",Languages!G836)))))))</f>
        <v>Jade</v>
      </c>
      <c r="K16" s="166"/>
      <c r="L16" s="166"/>
      <c r="M16" s="166"/>
      <c r="N16" s="166"/>
      <c r="O16" s="166"/>
      <c r="P16" s="166"/>
      <c r="Q16" s="166"/>
      <c r="R16" s="166"/>
      <c r="S16" s="166"/>
      <c r="T16" s="166"/>
    </row>
    <row r="17" spans="1:20" ht="15.5" x14ac:dyDescent="0.35">
      <c r="A17" s="166" t="s">
        <v>5</v>
      </c>
      <c r="B17" s="165" t="s">
        <v>31</v>
      </c>
      <c r="C17" s="165"/>
      <c r="D17" s="165"/>
      <c r="E17" s="166"/>
      <c r="F17" s="166"/>
      <c r="G17" s="166"/>
      <c r="H17" s="166" t="str">
        <f>IF(Declaration!$I$4="English",Languages!A699,IF(Declaration!$I$4="French",Languages!B699,IF(Declaration!$I$4="Spanish",Languages!C699,IF(Declaration!$I$4="German",Languages!D699,IF(Declaration!$I$4="Chinese",Languages!E699,IF(Declaration!$I$4="Japanese",Languages!F699,IF(Declaration!$I$4="Portugese",Languages!G699)))))))</f>
        <v>Charcoal</v>
      </c>
      <c r="I17" s="166" t="str">
        <f>IF(Declaration!$I$4="English",Languages!A782,IF(Declaration!$I$4="French",Languages!B782,IF(Declaration!$I$4="Spanish",Languages!C782,IF(Declaration!$I$4="German",Languages!D782,IF(Declaration!$I$4="Chinese",Languages!E782,IF(Declaration!$I$4="Japanese",Languages!F782,IF(Declaration!$I$4="Portugese",Languages!G782)))))))</f>
        <v>Electronics</v>
      </c>
      <c r="J17" s="166" t="str">
        <f>IF(Declaration!$I$4="English",Languages!A837,IF(Declaration!$I$4="French",Languages!B837,IF(Declaration!$I$4="Spanish",Languages!C837,IF(Declaration!$I$4="German",Languages!D837,IF(Declaration!$I$4="Chinese",Languages!E837,IF(Declaration!$I$4="Japanese",Languages!F837,IF(Declaration!$I$4="Portugese",Languages!G837)))))))</f>
        <v>Mica</v>
      </c>
      <c r="K17" s="166"/>
      <c r="L17" s="166"/>
      <c r="M17" s="166"/>
      <c r="N17" s="166"/>
      <c r="O17" s="166"/>
      <c r="P17" s="166"/>
      <c r="Q17" s="166"/>
      <c r="R17" s="166"/>
      <c r="S17" s="166"/>
      <c r="T17" s="166"/>
    </row>
    <row r="18" spans="1:20" ht="15.5" x14ac:dyDescent="0.35">
      <c r="A18" s="166" t="s">
        <v>5</v>
      </c>
      <c r="B18" s="165" t="s">
        <v>32</v>
      </c>
      <c r="C18" s="165"/>
      <c r="D18" s="165"/>
      <c r="E18" s="166"/>
      <c r="F18" s="166"/>
      <c r="G18" s="166"/>
      <c r="H18" s="166" t="str">
        <f>IF(Declaration!$I$4="English",Languages!A700,IF(Declaration!$I$4="French",Languages!B700,IF(Declaration!$I$4="Spanish",Languages!C700,IF(Declaration!$I$4="German",Languages!D700,IF(Declaration!$I$4="Chinese",Languages!E700,IF(Declaration!$I$4="Japanese",Languages!F700,IF(Declaration!$I$4="Portugese",Languages!G700)))))))</f>
        <v>Chile Peppers</v>
      </c>
      <c r="I18" s="166" t="str">
        <f>IF(Declaration!$I$4="English",Languages!A783,IF(Declaration!$I$4="French",Languages!B783,IF(Declaration!$I$4="Spanish",Languages!C783,IF(Declaration!$I$4="German",Languages!D783,IF(Declaration!$I$4="Chinese",Languages!E783,IF(Declaration!$I$4="Japanese",Languages!F783,IF(Declaration!$I$4="Portugese",Languages!G783)))))))</f>
        <v>Embellished Textiles</v>
      </c>
      <c r="J18" s="166" t="str">
        <f>IF(Declaration!$I$4="English",Languages!A838,IF(Declaration!$I$4="French",Languages!B838,IF(Declaration!$I$4="Spanish",Languages!C838,IF(Declaration!$I$4="German",Languages!D838,IF(Declaration!$I$4="Chinese",Languages!E838,IF(Declaration!$I$4="Japanese",Languages!F838,IF(Declaration!$I$4="Portugese",Languages!G838)))))))</f>
        <v>Rubies</v>
      </c>
      <c r="K18" s="166"/>
      <c r="L18" s="166"/>
      <c r="M18" s="166"/>
      <c r="N18" s="166"/>
      <c r="O18" s="166"/>
      <c r="P18" s="166"/>
      <c r="Q18" s="166"/>
      <c r="R18" s="166"/>
      <c r="S18" s="166"/>
      <c r="T18" s="166"/>
    </row>
    <row r="19" spans="1:20" ht="15.5" x14ac:dyDescent="0.35">
      <c r="A19" s="166" t="s">
        <v>5</v>
      </c>
      <c r="B19" s="165" t="s">
        <v>33</v>
      </c>
      <c r="C19" s="165"/>
      <c r="D19" s="165"/>
      <c r="E19" s="166"/>
      <c r="F19" s="166"/>
      <c r="G19" s="166"/>
      <c r="H19" s="166" t="str">
        <f>IF(Declaration!$I$4="English",Languages!A701,IF(Declaration!$I$4="French",Languages!B701,IF(Declaration!$I$4="Spanish",Languages!C701,IF(Declaration!$I$4="German",Languages!D701,IF(Declaration!$I$4="Chinese",Languages!E701,IF(Declaration!$I$4="Japanese",Languages!F701,IF(Declaration!$I$4="Portugese",Languages!G701)))))))</f>
        <v>Citrus Fruits</v>
      </c>
      <c r="I19" s="166" t="str">
        <f>IF(Declaration!$I$4="English",Languages!A784,IF(Declaration!$I$4="French",Languages!B784,IF(Declaration!$I$4="Spanish",Languages!C784,IF(Declaration!$I$4="German",Languages!D784,IF(Declaration!$I$4="Chinese",Languages!E784,IF(Declaration!$I$4="Japanese",Languages!F784,IF(Declaration!$I$4="Portugese",Languages!G784)))))))</f>
        <v>Fashion Accessories</v>
      </c>
      <c r="J19" s="166" t="str">
        <f>IF(Declaration!$I$4="English",Languages!A839,IF(Declaration!$I$4="French",Languages!B839,IF(Declaration!$I$4="Spanish",Languages!C839,IF(Declaration!$I$4="German",Languages!D839,IF(Declaration!$I$4="Chinese",Languages!E839,IF(Declaration!$I$4="Japanese",Languages!F839,IF(Declaration!$I$4="Portugese",Languages!G839)))))))</f>
        <v>Salt</v>
      </c>
      <c r="K19" s="166"/>
      <c r="L19" s="166"/>
      <c r="M19" s="166"/>
      <c r="N19" s="166"/>
      <c r="O19" s="166"/>
      <c r="P19" s="166"/>
      <c r="Q19" s="166"/>
      <c r="R19" s="166"/>
      <c r="S19" s="166"/>
      <c r="T19" s="166"/>
    </row>
    <row r="20" spans="1:20" ht="15.5" x14ac:dyDescent="0.35">
      <c r="A20" s="166" t="s">
        <v>5</v>
      </c>
      <c r="B20" s="165" t="s">
        <v>34</v>
      </c>
      <c r="C20" s="165"/>
      <c r="D20" s="165"/>
      <c r="E20" s="166"/>
      <c r="F20" s="166"/>
      <c r="G20" s="166"/>
      <c r="H20" s="166" t="str">
        <f>IF(Declaration!$I$4="English",Languages!A702,IF(Declaration!$I$4="French",Languages!B702,IF(Declaration!$I$4="Spanish",Languages!C702,IF(Declaration!$I$4="German",Languages!D702,IF(Declaration!$I$4="Chinese",Languages!E702,IF(Declaration!$I$4="Japanese",Languages!F702,IF(Declaration!$I$4="Portugese",Languages!G702)))))))</f>
        <v>Cloves</v>
      </c>
      <c r="I20" s="166" t="str">
        <f>IF(Declaration!$I$4="English",Languages!A785,IF(Declaration!$I$4="French",Languages!B785,IF(Declaration!$I$4="Spanish",Languages!C785,IF(Declaration!$I$4="German",Languages!D785,IF(Declaration!$I$4="Chinese",Languages!E785,IF(Declaration!$I$4="Japanese",Languages!F785,IF(Declaration!$I$4="Portugese",Languages!G785)))))))</f>
        <v>Fireworks</v>
      </c>
      <c r="J20" s="166" t="str">
        <f>IF(Declaration!$I$4="English",Languages!A840,IF(Declaration!$I$4="French",Languages!B840,IF(Declaration!$I$4="Spanish",Languages!C840,IF(Declaration!$I$4="German",Languages!D840,IF(Declaration!$I$4="Chinese",Languages!E840,IF(Declaration!$I$4="Japanese",Languages!F840,IF(Declaration!$I$4="Portugese",Languages!G840)))))))</f>
        <v>Sand</v>
      </c>
      <c r="K20" s="166"/>
      <c r="L20" s="166"/>
      <c r="M20" s="166"/>
      <c r="N20" s="166"/>
      <c r="O20" s="166"/>
      <c r="P20" s="166"/>
      <c r="Q20" s="166"/>
      <c r="R20" s="166"/>
      <c r="S20" s="166"/>
      <c r="T20" s="166"/>
    </row>
    <row r="21" spans="1:20" ht="15.5" x14ac:dyDescent="0.35">
      <c r="A21" s="166" t="s">
        <v>5</v>
      </c>
      <c r="B21" s="165" t="s">
        <v>35</v>
      </c>
      <c r="C21" s="165"/>
      <c r="D21" s="165"/>
      <c r="E21" s="166"/>
      <c r="F21" s="166"/>
      <c r="G21" s="166"/>
      <c r="H21" s="166" t="str">
        <f>IF(Declaration!$I$4="English",Languages!A703,IF(Declaration!$I$4="French",Languages!B703,IF(Declaration!$I$4="Spanish",Languages!C703,IF(Declaration!$I$4="German",Languages!D703,IF(Declaration!$I$4="Chinese",Languages!E703,IF(Declaration!$I$4="Japanese",Languages!F703,IF(Declaration!$I$4="Portugese",Languages!G703)))))))</f>
        <v>Coca (stimulant plant)</v>
      </c>
      <c r="I21" s="166" t="str">
        <f>IF(Declaration!$I$4="English",Languages!A786,IF(Declaration!$I$4="French",Languages!B786,IF(Declaration!$I$4="Spanish",Languages!C786,IF(Declaration!$I$4="German",Languages!D786,IF(Declaration!$I$4="Chinese",Languages!E786,IF(Declaration!$I$4="Japanese",Languages!F786,IF(Declaration!$I$4="Portugese",Languages!G786)))))))</f>
        <v>Footwear</v>
      </c>
      <c r="J21" s="166" t="str">
        <f>IF(Declaration!$I$4="English",Languages!A841,IF(Declaration!$I$4="French",Languages!B841,IF(Declaration!$I$4="Spanish",Languages!C841,IF(Declaration!$I$4="German",Languages!D841,IF(Declaration!$I$4="Chinese",Languages!E841,IF(Declaration!$I$4="Japanese",Languages!F841,IF(Declaration!$I$4="Portugese",Languages!G841)))))))</f>
        <v>Sandstone</v>
      </c>
      <c r="K21" s="166"/>
      <c r="L21" s="166"/>
      <c r="M21" s="166"/>
      <c r="N21" s="166"/>
      <c r="O21" s="166"/>
      <c r="P21" s="166"/>
      <c r="Q21" s="166"/>
      <c r="R21" s="166"/>
      <c r="S21" s="166"/>
      <c r="T21" s="166"/>
    </row>
    <row r="22" spans="1:20" ht="15.5" x14ac:dyDescent="0.35">
      <c r="A22" s="166" t="s">
        <v>5</v>
      </c>
      <c r="B22" s="165" t="s">
        <v>36</v>
      </c>
      <c r="C22" s="165"/>
      <c r="D22" s="165"/>
      <c r="E22" s="166"/>
      <c r="F22" s="166"/>
      <c r="G22" s="166"/>
      <c r="H22" s="166" t="str">
        <f>IF(Declaration!$I$4="English",Languages!A704,IF(Declaration!$I$4="French",Languages!B704,IF(Declaration!$I$4="Spanish",Languages!C704,IF(Declaration!$I$4="German",Languages!D704,IF(Declaration!$I$4="Chinese",Languages!E704,IF(Declaration!$I$4="Japanese",Languages!F704,IF(Declaration!$I$4="Portugese",Languages!G704)))))))</f>
        <v>Cocoa</v>
      </c>
      <c r="I22" s="166" t="str">
        <f>IF(Declaration!$I$4="English",Languages!A787,IF(Declaration!$I$4="French",Languages!B787,IF(Declaration!$I$4="Spanish",Languages!C787,IF(Declaration!$I$4="German",Languages!D787,IF(Declaration!$I$4="Chinese",Languages!E787,IF(Declaration!$I$4="Japanese",Languages!F787,IF(Declaration!$I$4="Portugese",Languages!G787)))))))</f>
        <v>Footwear (sandals)</v>
      </c>
      <c r="J22" s="166" t="str">
        <f>IF(Declaration!$I$4="English",Languages!A842,IF(Declaration!$I$4="French",Languages!B842,IF(Declaration!$I$4="Spanish",Languages!C842,IF(Declaration!$I$4="German",Languages!D842,IF(Declaration!$I$4="Chinese",Languages!E842,IF(Declaration!$I$4="Japanese",Languages!F842,IF(Declaration!$I$4="Portugese",Languages!G842)))))))</f>
        <v>Sapphires</v>
      </c>
      <c r="K22" s="166"/>
      <c r="L22" s="166"/>
      <c r="M22" s="166"/>
      <c r="N22" s="166"/>
      <c r="O22" s="166"/>
      <c r="P22" s="166"/>
      <c r="Q22" s="166"/>
      <c r="R22" s="166"/>
      <c r="S22" s="166"/>
      <c r="T22" s="166"/>
    </row>
    <row r="23" spans="1:20" ht="15.5" x14ac:dyDescent="0.35">
      <c r="A23" s="166" t="s">
        <v>5</v>
      </c>
      <c r="B23" s="165" t="s">
        <v>37</v>
      </c>
      <c r="C23" s="165"/>
      <c r="D23" s="165"/>
      <c r="E23" s="166"/>
      <c r="F23" s="166"/>
      <c r="G23" s="166"/>
      <c r="H23" s="166" t="str">
        <f>IF(Declaration!$I$4="English",Languages!A705,IF(Declaration!$I$4="French",Languages!B705,IF(Declaration!$I$4="Spanish",Languages!C705,IF(Declaration!$I$4="German",Languages!D705,IF(Declaration!$I$4="Chinese",Languages!E705,IF(Declaration!$I$4="Japanese",Languages!F705,IF(Declaration!$I$4="Portugese",Languages!G705)))))))</f>
        <v>Coconuts</v>
      </c>
      <c r="I23" s="166" t="str">
        <f>IF(Declaration!$I$4="English",Languages!A788,IF(Declaration!$I$4="French",Languages!B788,IF(Declaration!$I$4="Spanish",Languages!C788,IF(Declaration!$I$4="German",Languages!D788,IF(Declaration!$I$4="Chinese",Languages!E788,IF(Declaration!$I$4="Japanese",Languages!F788,IF(Declaration!$I$4="Portugese",Languages!G788)))))))</f>
        <v>Furniture</v>
      </c>
      <c r="J23" s="166" t="str">
        <f>IF(Declaration!$I$4="English",Languages!A843,IF(Declaration!$I$4="French",Languages!B843,IF(Declaration!$I$4="Spanish",Languages!C843,IF(Declaration!$I$4="German",Languages!D843,IF(Declaration!$I$4="Chinese",Languages!E843,IF(Declaration!$I$4="Japanese",Languages!F843,IF(Declaration!$I$4="Portugese",Languages!G843)))))))</f>
        <v>Silver</v>
      </c>
      <c r="K23" s="166"/>
      <c r="L23" s="166"/>
      <c r="M23" s="166"/>
      <c r="N23" s="166"/>
      <c r="O23" s="166"/>
      <c r="P23" s="166"/>
      <c r="Q23" s="166"/>
      <c r="R23" s="166"/>
      <c r="S23" s="166"/>
      <c r="T23" s="166"/>
    </row>
    <row r="24" spans="1:20" ht="15.5" x14ac:dyDescent="0.35">
      <c r="A24" s="166" t="s">
        <v>5</v>
      </c>
      <c r="B24" s="165" t="s">
        <v>38</v>
      </c>
      <c r="C24" s="165"/>
      <c r="D24" s="165"/>
      <c r="E24" s="166"/>
      <c r="F24" s="166"/>
      <c r="G24" s="166"/>
      <c r="H24" s="166" t="str">
        <f>IF(Declaration!$I$4="English",Languages!A706,IF(Declaration!$I$4="French",Languages!B706,IF(Declaration!$I$4="Spanish",Languages!C706,IF(Declaration!$I$4="German",Languages!D706,IF(Declaration!$I$4="Chinese",Languages!E706,IF(Declaration!$I$4="Japanese",Languages!F706,IF(Declaration!$I$4="Portugese",Languages!G706)))))))</f>
        <v>Coffee</v>
      </c>
      <c r="I24" s="166" t="str">
        <f>IF(Declaration!$I$4="English",Languages!A789,IF(Declaration!$I$4="French",Languages!B789,IF(Declaration!$I$4="Spanish",Languages!C789,IF(Declaration!$I$4="German",Languages!D789,IF(Declaration!$I$4="Chinese",Languages!E789,IF(Declaration!$I$4="Japanese",Languages!F789,IF(Declaration!$I$4="Portugese",Languages!G789)))))))</f>
        <v>Furniture (steel)</v>
      </c>
      <c r="J24" s="166" t="str">
        <f>IF(Declaration!$I$4="English",Languages!A844,IF(Declaration!$I$4="French",Languages!B844,IF(Declaration!$I$4="Spanish",Languages!C844,IF(Declaration!$I$4="German",Languages!D844,IF(Declaration!$I$4="Chinese",Languages!E844,IF(Declaration!$I$4="Japanese",Languages!F844,IF(Declaration!$I$4="Portugese",Languages!G844)))))))</f>
        <v>Stones</v>
      </c>
      <c r="K24" s="166"/>
      <c r="L24" s="166"/>
      <c r="M24" s="166"/>
      <c r="N24" s="166"/>
      <c r="O24" s="166"/>
      <c r="P24" s="166"/>
      <c r="Q24" s="166"/>
      <c r="R24" s="166"/>
      <c r="S24" s="166"/>
      <c r="T24" s="166"/>
    </row>
    <row r="25" spans="1:20" ht="15.5" x14ac:dyDescent="0.35">
      <c r="A25" s="166" t="s">
        <v>5</v>
      </c>
      <c r="B25" s="165" t="s">
        <v>39</v>
      </c>
      <c r="C25" s="165"/>
      <c r="D25" s="165"/>
      <c r="E25" s="166"/>
      <c r="F25" s="166"/>
      <c r="G25" s="166"/>
      <c r="H25" s="166" t="str">
        <f>IF(Declaration!$I$4="English",Languages!A707,IF(Declaration!$I$4="French",Languages!B707,IF(Declaration!$I$4="Spanish",Languages!C707,IF(Declaration!$I$4="German",Languages!D707,IF(Declaration!$I$4="Chinese",Languages!E707,IF(Declaration!$I$4="Japanese",Languages!F707,IF(Declaration!$I$4="Portugese",Languages!G707)))))))</f>
        <v>Corn</v>
      </c>
      <c r="I25" s="166" t="str">
        <f>IF(Declaration!$I$4="English",Languages!A790,IF(Declaration!$I$4="French",Languages!B790,IF(Declaration!$I$4="Spanish",Languages!C790,IF(Declaration!$I$4="German",Languages!D790,IF(Declaration!$I$4="Chinese",Languages!E790,IF(Declaration!$I$4="Japanese",Languages!F790,IF(Declaration!$I$4="Portugese",Languages!G790)))))))</f>
        <v>Garments</v>
      </c>
      <c r="J25" s="166" t="str">
        <f>IF(Declaration!$I$4="English",Languages!A845,IF(Declaration!$I$4="French",Languages!B845,IF(Declaration!$I$4="Spanish",Languages!C845,IF(Declaration!$I$4="German",Languages!D845,IF(Declaration!$I$4="Chinese",Languages!E845,IF(Declaration!$I$4="Japanese",Languages!F845,IF(Declaration!$I$4="Portugese",Languages!G845)))))))</f>
        <v>Stones (limestone)</v>
      </c>
      <c r="K25" s="166"/>
      <c r="L25" s="166"/>
      <c r="M25" s="166"/>
      <c r="N25" s="166"/>
      <c r="O25" s="166"/>
      <c r="P25" s="166"/>
      <c r="Q25" s="166"/>
      <c r="R25" s="166"/>
      <c r="S25" s="166"/>
      <c r="T25" s="166"/>
    </row>
    <row r="26" spans="1:20" ht="15.5" x14ac:dyDescent="0.35">
      <c r="A26" s="166" t="s">
        <v>5</v>
      </c>
      <c r="B26" s="165" t="s">
        <v>40</v>
      </c>
      <c r="C26" s="165"/>
      <c r="D26" s="165"/>
      <c r="E26" s="166"/>
      <c r="F26" s="166"/>
      <c r="G26" s="166"/>
      <c r="H26" s="166" t="str">
        <f>IF(Declaration!$I$4="English",Languages!A708,IF(Declaration!$I$4="French",Languages!B708,IF(Declaration!$I$4="Spanish",Languages!C708,IF(Declaration!$I$4="German",Languages!D708,IF(Declaration!$I$4="Chinese",Languages!E708,IF(Declaration!$I$4="Japanese",Languages!F708,IF(Declaration!$I$4="Portugese",Languages!G708)))))))</f>
        <v>Cotton</v>
      </c>
      <c r="I26" s="166" t="str">
        <f>IF(Declaration!$I$4="English",Languages!A791,IF(Declaration!$I$4="French",Languages!B791,IF(Declaration!$I$4="Spanish",Languages!C791,IF(Declaration!$I$4="German",Languages!D791,IF(Declaration!$I$4="Chinese",Languages!E791,IF(Declaration!$I$4="Japanese",Languages!F791,IF(Declaration!$I$4="Portugese",Languages!G791)))))))</f>
        <v>Glass</v>
      </c>
      <c r="J26" s="166" t="str">
        <f>IF(Declaration!$I$4="English",Languages!A846,IF(Declaration!$I$4="French",Languages!B846,IF(Declaration!$I$4="Spanish",Languages!C846,IF(Declaration!$I$4="German",Languages!D846,IF(Declaration!$I$4="Chinese",Languages!E846,IF(Declaration!$I$4="Japanese",Languages!F846,IF(Declaration!$I$4="Portugese",Languages!G846)))))))</f>
        <v>Stones (pumice)</v>
      </c>
      <c r="K26" s="166"/>
      <c r="L26" s="166"/>
      <c r="M26" s="166"/>
      <c r="N26" s="166"/>
      <c r="O26" s="166"/>
      <c r="P26" s="166"/>
      <c r="Q26" s="166"/>
      <c r="R26" s="166"/>
      <c r="S26" s="166"/>
      <c r="T26" s="166"/>
    </row>
    <row r="27" spans="1:20" ht="15.5" x14ac:dyDescent="0.35">
      <c r="A27" s="166" t="s">
        <v>5</v>
      </c>
      <c r="B27" s="165" t="s">
        <v>41</v>
      </c>
      <c r="C27" s="165"/>
      <c r="D27" s="165"/>
      <c r="E27" s="166"/>
      <c r="F27" s="166"/>
      <c r="G27" s="166"/>
      <c r="H27" s="166" t="str">
        <f>IF(Declaration!$I$4="English",Languages!A709,IF(Declaration!$I$4="French",Languages!B709,IF(Declaration!$I$4="Spanish",Languages!C709,IF(Declaration!$I$4="German",Languages!D709,IF(Declaration!$I$4="Chinese",Languages!E709,IF(Declaration!$I$4="Japanese",Languages!F709,IF(Declaration!$I$4="Portugese",Languages!G709)))))))</f>
        <v>Cottonseed (hybrid)</v>
      </c>
      <c r="I27" s="166" t="str">
        <f>IF(Declaration!$I$4="English",Languages!A792,IF(Declaration!$I$4="French",Languages!B792,IF(Declaration!$I$4="Spanish",Languages!C792,IF(Declaration!$I$4="German",Languages!D792,IF(Declaration!$I$4="Chinese",Languages!E792,IF(Declaration!$I$4="Japanese",Languages!F792,IF(Declaration!$I$4="Portugese",Languages!G792)))))))</f>
        <v>Glass Bangles</v>
      </c>
      <c r="J27" s="166" t="str">
        <f>IF(Declaration!$I$4="English",Languages!A847,IF(Declaration!$I$4="French",Languages!B847,IF(Declaration!$I$4="Spanish",Languages!C847,IF(Declaration!$I$4="German",Languages!D847,IF(Declaration!$I$4="Chinese",Languages!E847,IF(Declaration!$I$4="Japanese",Languages!F847,IF(Declaration!$I$4="Portugese",Languages!G847)))))))</f>
        <v>Tantalum ore (coltan)</v>
      </c>
      <c r="K27" s="166"/>
      <c r="L27" s="166"/>
      <c r="M27" s="166"/>
      <c r="N27" s="166"/>
      <c r="O27" s="166"/>
      <c r="P27" s="166"/>
      <c r="Q27" s="166"/>
      <c r="R27" s="166"/>
      <c r="S27" s="166"/>
      <c r="T27" s="166"/>
    </row>
    <row r="28" spans="1:20" ht="15.5" x14ac:dyDescent="0.35">
      <c r="A28" s="166" t="s">
        <v>5</v>
      </c>
      <c r="B28" s="165" t="s">
        <v>42</v>
      </c>
      <c r="C28" s="165"/>
      <c r="D28" s="165"/>
      <c r="E28" s="166"/>
      <c r="F28" s="166"/>
      <c r="G28" s="166"/>
      <c r="H28" s="166" t="str">
        <f>IF(Declaration!$I$4="English",Languages!A710,IF(Declaration!$I$4="French",Languages!B710,IF(Declaration!$I$4="Spanish",Languages!C710,IF(Declaration!$I$4="German",Languages!D710,IF(Declaration!$I$4="Chinese",Languages!E710,IF(Declaration!$I$4="Japanese",Languages!F710,IF(Declaration!$I$4="Portugese",Languages!G710)))))))</f>
        <v>Crude Palm Kernel Oil</v>
      </c>
      <c r="I28" s="166" t="str">
        <f>IF(Declaration!$I$4="English",Languages!A793,IF(Declaration!$I$4="French",Languages!B793,IF(Declaration!$I$4="Spanish",Languages!C793,IF(Declaration!$I$4="German",Languages!D793,IF(Declaration!$I$4="Chinese",Languages!E793,IF(Declaration!$I$4="Japanese",Languages!F793,IF(Declaration!$I$4="Portugese",Languages!G793)))))))</f>
        <v>Gloves</v>
      </c>
      <c r="J28" s="166" t="str">
        <f>IF(Declaration!$I$4="English",Languages!A848,IF(Declaration!$I$4="French",Languages!B848,IF(Declaration!$I$4="Spanish",Languages!C848,IF(Declaration!$I$4="German",Languages!D848,IF(Declaration!$I$4="Chinese",Languages!E848,IF(Declaration!$I$4="Japanese",Languages!F848,IF(Declaration!$I$4="Portugese",Languages!G848)))))))</f>
        <v>Tanzanite (gems)</v>
      </c>
      <c r="K28" s="166"/>
      <c r="L28" s="166"/>
      <c r="M28" s="166"/>
      <c r="N28" s="166"/>
      <c r="O28" s="166"/>
      <c r="P28" s="166"/>
      <c r="Q28" s="166"/>
      <c r="R28" s="166"/>
      <c r="S28" s="166"/>
      <c r="T28" s="166"/>
    </row>
    <row r="29" spans="1:20" ht="15.5" x14ac:dyDescent="0.35">
      <c r="A29" s="166" t="s">
        <v>5</v>
      </c>
      <c r="B29" s="165" t="s">
        <v>43</v>
      </c>
      <c r="C29" s="165"/>
      <c r="D29" s="165"/>
      <c r="E29" s="166"/>
      <c r="F29" s="166"/>
      <c r="G29" s="166"/>
      <c r="H29" s="166" t="str">
        <f>IF(Declaration!$I$4="English",Languages!A711,IF(Declaration!$I$4="French",Languages!B711,IF(Declaration!$I$4="Spanish",Languages!C711,IF(Declaration!$I$4="German",Languages!D711,IF(Declaration!$I$4="Chinese",Languages!E711,IF(Declaration!$I$4="Japanese",Languages!F711,IF(Declaration!$I$4="Portugese",Languages!G711)))))))</f>
        <v>Crude Palm Oil</v>
      </c>
      <c r="I29" s="166" t="str">
        <f>IF(Declaration!$I$4="English",Languages!A794,IF(Declaration!$I$4="French",Languages!B794,IF(Declaration!$I$4="Spanish",Languages!C794,IF(Declaration!$I$4="German",Languages!D794,IF(Declaration!$I$4="Chinese",Languages!E794,IF(Declaration!$I$4="Japanese",Languages!F794,IF(Declaration!$I$4="Portugese",Languages!G794)))))))</f>
        <v>Hair Products</v>
      </c>
      <c r="J29" s="166" t="str">
        <f>IF(Declaration!$I$4="English",Languages!A849,IF(Declaration!$I$4="French",Languages!B849,IF(Declaration!$I$4="Spanish",Languages!C849,IF(Declaration!$I$4="German",Languages!D849,IF(Declaration!$I$4="Chinese",Languages!E849,IF(Declaration!$I$4="Japanese",Languages!F849,IF(Declaration!$I$4="Portugese",Languages!G849)))))))</f>
        <v>Tin</v>
      </c>
      <c r="K29" s="166"/>
      <c r="L29" s="166"/>
      <c r="M29" s="166"/>
      <c r="N29" s="166"/>
      <c r="O29" s="166"/>
      <c r="P29" s="166"/>
      <c r="Q29" s="166"/>
      <c r="R29" s="166"/>
      <c r="S29" s="166"/>
      <c r="T29" s="166"/>
    </row>
    <row r="30" spans="1:20" ht="15.5" x14ac:dyDescent="0.35">
      <c r="A30" s="166" t="s">
        <v>5</v>
      </c>
      <c r="B30" s="165" t="s">
        <v>44</v>
      </c>
      <c r="C30" s="165"/>
      <c r="D30" s="165"/>
      <c r="E30" s="166"/>
      <c r="F30" s="166"/>
      <c r="G30" s="166"/>
      <c r="H30" s="166" t="str">
        <f>IF(Declaration!$I$4="English",Languages!A712,IF(Declaration!$I$4="French",Languages!B712,IF(Declaration!$I$4="Spanish",Languages!C712,IF(Declaration!$I$4="German",Languages!D712,IF(Declaration!$I$4="Chinese",Languages!E712,IF(Declaration!$I$4="Japanese",Languages!F712,IF(Declaration!$I$4="Portugese",Languages!G712)))))))</f>
        <v>Cucumbers</v>
      </c>
      <c r="I30" s="166" t="str">
        <f>IF(Declaration!$I$4="English",Languages!A795,IF(Declaration!$I$4="French",Languages!B795,IF(Declaration!$I$4="Spanish",Languages!C795,IF(Declaration!$I$4="German",Languages!D795,IF(Declaration!$I$4="Chinese",Languages!E795,IF(Declaration!$I$4="Japanese",Languages!F795,IF(Declaration!$I$4="Portugese",Languages!G795)))))))</f>
        <v>Incense (agarbatti)</v>
      </c>
      <c r="J30" s="166" t="str">
        <f>IF(Declaration!$I$4="English",Languages!A850,IF(Declaration!$I$4="French",Languages!B850,IF(Declaration!$I$4="Spanish",Languages!C850,IF(Declaration!$I$4="German",Languages!D850,IF(Declaration!$I$4="Chinese",Languages!E850,IF(Declaration!$I$4="Japanese",Languages!F850,IF(Declaration!$I$4="Portugese",Languages!G850)))))))</f>
        <v>Tin ore (cassiterite)</v>
      </c>
      <c r="K30" s="166"/>
      <c r="L30" s="166"/>
      <c r="M30" s="166"/>
      <c r="N30" s="166"/>
      <c r="O30" s="166"/>
      <c r="P30" s="166"/>
      <c r="Q30" s="166"/>
      <c r="R30" s="166"/>
      <c r="S30" s="166"/>
      <c r="T30" s="166"/>
    </row>
    <row r="31" spans="1:20" ht="15.5" x14ac:dyDescent="0.35">
      <c r="A31" s="166" t="s">
        <v>5</v>
      </c>
      <c r="B31" s="165" t="s">
        <v>45</v>
      </c>
      <c r="C31" s="165"/>
      <c r="D31" s="165"/>
      <c r="E31" s="166"/>
      <c r="F31" s="166"/>
      <c r="G31" s="166"/>
      <c r="H31" s="166" t="str">
        <f>IF(Declaration!$I$4="English",Languages!A713,IF(Declaration!$I$4="French",Languages!B713,IF(Declaration!$I$4="Spanish",Languages!C713,IF(Declaration!$I$4="German",Languages!D713,IF(Declaration!$I$4="Chinese",Languages!E713,IF(Declaration!$I$4="Japanese",Languages!F713,IF(Declaration!$I$4="Portugese",Languages!G713)))))))</f>
        <v>Cumin</v>
      </c>
      <c r="I31" s="166" t="str">
        <f>IF(Declaration!$I$4="English",Languages!A796,IF(Declaration!$I$4="French",Languages!B796,IF(Declaration!$I$4="Spanish",Languages!C796,IF(Declaration!$I$4="German",Languages!D796,IF(Declaration!$I$4="Chinese",Languages!E796,IF(Declaration!$I$4="Japanese",Languages!F796,IF(Declaration!$I$4="Portugese",Languages!G796)))))))</f>
        <v>Leather</v>
      </c>
      <c r="J31" s="166" t="str">
        <f>IF(Declaration!$I$4="English",Languages!A851,IF(Declaration!$I$4="French",Languages!B851,IF(Declaration!$I$4="Spanish",Languages!C851,IF(Declaration!$I$4="German",Languages!D851,IF(Declaration!$I$4="Chinese",Languages!E851,IF(Declaration!$I$4="Japanese",Languages!F851,IF(Declaration!$I$4="Portugese",Languages!G851)))))))</f>
        <v>Trona (mineral)</v>
      </c>
      <c r="K31" s="166"/>
      <c r="L31" s="166"/>
      <c r="M31" s="166"/>
      <c r="N31" s="166"/>
      <c r="O31" s="166"/>
      <c r="P31" s="166"/>
      <c r="Q31" s="166"/>
      <c r="R31" s="166"/>
      <c r="S31" s="166"/>
      <c r="T31" s="166"/>
    </row>
    <row r="32" spans="1:20" ht="15.5" x14ac:dyDescent="0.35">
      <c r="A32" s="166" t="s">
        <v>5</v>
      </c>
      <c r="B32" s="165" t="s">
        <v>46</v>
      </c>
      <c r="C32" s="165"/>
      <c r="D32" s="165"/>
      <c r="E32" s="166"/>
      <c r="F32" s="166"/>
      <c r="G32" s="166"/>
      <c r="H32" s="166" t="str">
        <f>IF(Declaration!$I$4="English",Languages!A714,IF(Declaration!$I$4="French",Languages!B714,IF(Declaration!$I$4="Spanish",Languages!C714,IF(Declaration!$I$4="German",Languages!D714,IF(Declaration!$I$4="Chinese",Languages!E714,IF(Declaration!$I$4="Japanese",Languages!F714,IF(Declaration!$I$4="Portugese",Languages!G714)))))))</f>
        <v>Eggplants</v>
      </c>
      <c r="I32" s="166" t="str">
        <f>IF(Declaration!$I$4="English",Languages!A797,IF(Declaration!$I$4="French",Languages!B797,IF(Declaration!$I$4="Spanish",Languages!C797,IF(Declaration!$I$4="German",Languages!D797,IF(Declaration!$I$4="Chinese",Languages!E797,IF(Declaration!$I$4="Japanese",Languages!F797,IF(Declaration!$I$4="Portugese",Languages!G797)))))))</f>
        <v>Leather Goods/Accessories</v>
      </c>
      <c r="J32" s="166" t="str">
        <f>IF(Declaration!$I$4="English",Languages!A852,IF(Declaration!$I$4="French",Languages!B852,IF(Declaration!$I$4="Spanish",Languages!C852,IF(Declaration!$I$4="German",Languages!D852,IF(Declaration!$I$4="Chinese",Languages!E852,IF(Declaration!$I$4="Japanese",Languages!F852,IF(Declaration!$I$4="Portugese",Languages!G852)))))))</f>
        <v>Tungsten ore (wolframite)</v>
      </c>
      <c r="K32" s="166"/>
      <c r="L32" s="166"/>
      <c r="M32" s="166"/>
      <c r="N32" s="166"/>
      <c r="O32" s="166"/>
      <c r="P32" s="166"/>
      <c r="Q32" s="166"/>
      <c r="R32" s="166"/>
      <c r="S32" s="166"/>
      <c r="T32" s="166"/>
    </row>
    <row r="33" spans="1:20" ht="15.5" x14ac:dyDescent="0.35">
      <c r="A33" s="166" t="s">
        <v>5</v>
      </c>
      <c r="B33" s="165" t="s">
        <v>47</v>
      </c>
      <c r="C33" s="165"/>
      <c r="D33" s="165"/>
      <c r="E33" s="166"/>
      <c r="F33" s="166"/>
      <c r="G33" s="166"/>
      <c r="H33" s="166" t="str">
        <f>IF(Declaration!$I$4="English",Languages!A715,IF(Declaration!$I$4="French",Languages!B715,IF(Declaration!$I$4="Spanish",Languages!C715,IF(Declaration!$I$4="German",Languages!D715,IF(Declaration!$I$4="Chinese",Languages!E715,IF(Declaration!$I$4="Japanese",Languages!F715,IF(Declaration!$I$4="Portugese",Languages!G715)))))))</f>
        <v>Fish</v>
      </c>
      <c r="I33" s="166" t="str">
        <f>IF(Declaration!$I$4="English",Languages!A798,IF(Declaration!$I$4="French",Languages!B798,IF(Declaration!$I$4="Spanish",Languages!C798,IF(Declaration!$I$4="German",Languages!D798,IF(Declaration!$I$4="Chinese",Languages!E798,IF(Declaration!$I$4="Japanese",Languages!F798,IF(Declaration!$I$4="Portugese",Languages!G798)))))))</f>
        <v>Lithium-Ion Batteries</v>
      </c>
      <c r="J33" s="166" t="str">
        <f>IF(Declaration!$I$4="English",Languages!A853,IF(Declaration!$I$4="French",Languages!B853,IF(Declaration!$I$4="Spanish",Languages!C853,IF(Declaration!$I$4="German",Languages!D853,IF(Declaration!$I$4="Chinese",Languages!E853,IF(Declaration!$I$4="Japanese",Languages!F853,IF(Declaration!$I$4="Portugese",Languages!G853)))))))</f>
        <v>Zinc</v>
      </c>
      <c r="K33" s="166"/>
      <c r="L33" s="166"/>
      <c r="M33" s="166"/>
      <c r="N33" s="166"/>
      <c r="O33" s="166"/>
      <c r="P33" s="166"/>
      <c r="Q33" s="166"/>
      <c r="R33" s="166"/>
      <c r="S33" s="166"/>
      <c r="T33" s="166"/>
    </row>
    <row r="34" spans="1:20" ht="15.5" x14ac:dyDescent="0.35">
      <c r="A34" s="166" t="s">
        <v>5</v>
      </c>
      <c r="B34" s="165" t="s">
        <v>48</v>
      </c>
      <c r="C34" s="165"/>
      <c r="D34" s="165"/>
      <c r="E34" s="166"/>
      <c r="F34" s="166"/>
      <c r="G34" s="166"/>
      <c r="H34" s="166" t="str">
        <f>IF(Declaration!$I$4="English",Languages!A716,IF(Declaration!$I$4="French",Languages!B716,IF(Declaration!$I$4="Spanish",Languages!C716,IF(Declaration!$I$4="German",Languages!D716,IF(Declaration!$I$4="Chinese",Languages!E716,IF(Declaration!$I$4="Japanese",Languages!F716,IF(Declaration!$I$4="Portugese",Languages!G716)))))))</f>
        <v>Flowers</v>
      </c>
      <c r="I34" s="166" t="str">
        <f>IF(Declaration!$I$4="English",Languages!A799,IF(Declaration!$I$4="French",Languages!B799,IF(Declaration!$I$4="Spanish",Languages!C799,IF(Declaration!$I$4="German",Languages!D799,IF(Declaration!$I$4="Chinese",Languages!E799,IF(Declaration!$I$4="Japanese",Languages!F799,IF(Declaration!$I$4="Portugese",Languages!G799)))))))</f>
        <v>Locks</v>
      </c>
      <c r="J34" s="166"/>
      <c r="K34" s="166"/>
      <c r="L34" s="166"/>
      <c r="M34" s="166"/>
      <c r="N34" s="166"/>
      <c r="O34" s="166"/>
      <c r="P34" s="166"/>
      <c r="Q34" s="166"/>
      <c r="R34" s="166"/>
      <c r="S34" s="166"/>
      <c r="T34" s="166"/>
    </row>
    <row r="35" spans="1:20" ht="15.5" x14ac:dyDescent="0.35">
      <c r="A35" s="166" t="s">
        <v>5</v>
      </c>
      <c r="B35" s="165" t="s">
        <v>49</v>
      </c>
      <c r="C35" s="165"/>
      <c r="D35" s="165"/>
      <c r="E35" s="166"/>
      <c r="F35" s="166"/>
      <c r="G35" s="166"/>
      <c r="H35" s="166" t="str">
        <f>IF(Declaration!$I$4="English",Languages!A717,IF(Declaration!$I$4="French",Languages!B717,IF(Declaration!$I$4="Spanish",Languages!C717,IF(Declaration!$I$4="German",Languages!D717,IF(Declaration!$I$4="Chinese",Languages!E717,IF(Declaration!$I$4="Japanese",Languages!F717,IF(Declaration!$I$4="Portugese",Languages!G717)))))))</f>
        <v>Fruits (Pome and Stone)</v>
      </c>
      <c r="I35" s="166" t="str">
        <f>IF(Declaration!$I$4="English",Languages!A800,IF(Declaration!$I$4="French",Languages!B800,IF(Declaration!$I$4="Spanish",Languages!C800,IF(Declaration!$I$4="German",Languages!D800,IF(Declaration!$I$4="Chinese",Languages!E800,IF(Declaration!$I$4="Japanese",Languages!F800,IF(Declaration!$I$4="Portugese",Languages!G800)))))))</f>
        <v>Matches</v>
      </c>
      <c r="J35" s="166"/>
      <c r="K35" s="166"/>
      <c r="L35" s="166"/>
      <c r="M35" s="166"/>
      <c r="N35" s="166"/>
      <c r="O35" s="166"/>
      <c r="P35" s="166"/>
      <c r="Q35" s="166"/>
      <c r="R35" s="166"/>
      <c r="S35" s="166"/>
      <c r="T35" s="166"/>
    </row>
    <row r="36" spans="1:20" ht="15.5" x14ac:dyDescent="0.35">
      <c r="A36" s="166" t="s">
        <v>5</v>
      </c>
      <c r="B36" s="165" t="s">
        <v>50</v>
      </c>
      <c r="C36" s="165"/>
      <c r="D36" s="165"/>
      <c r="E36" s="166"/>
      <c r="F36" s="166"/>
      <c r="G36" s="166"/>
      <c r="H36" s="166" t="str">
        <f>IF(Declaration!$I$4="English",Languages!A718,IF(Declaration!$I$4="French",Languages!B718,IF(Declaration!$I$4="Spanish",Languages!C718,IF(Declaration!$I$4="German",Languages!D718,IF(Declaration!$I$4="Chinese",Languages!E718,IF(Declaration!$I$4="Japanese",Languages!F718,IF(Declaration!$I$4="Portugese",Languages!G718)))))))</f>
        <v>Garlic</v>
      </c>
      <c r="I36" s="166" t="str">
        <f>IF(Declaration!$I$4="English",Languages!A801,IF(Declaration!$I$4="French",Languages!B801,IF(Declaration!$I$4="Spanish",Languages!C801,IF(Declaration!$I$4="German",Languages!D801,IF(Declaration!$I$4="Chinese",Languages!E801,IF(Declaration!$I$4="Japanese",Languages!F801,IF(Declaration!$I$4="Portugese",Languages!G801)))))))</f>
        <v>Meat</v>
      </c>
      <c r="J36" s="166"/>
      <c r="K36" s="166"/>
      <c r="L36" s="166"/>
      <c r="M36" s="166"/>
      <c r="N36" s="166"/>
      <c r="O36" s="166"/>
      <c r="P36" s="166"/>
      <c r="Q36" s="166"/>
      <c r="R36" s="166"/>
      <c r="S36" s="166"/>
      <c r="T36" s="166"/>
    </row>
    <row r="37" spans="1:20" ht="15.5" x14ac:dyDescent="0.35">
      <c r="A37" s="166" t="s">
        <v>5</v>
      </c>
      <c r="B37" s="165" t="s">
        <v>51</v>
      </c>
      <c r="C37" s="165"/>
      <c r="D37" s="165"/>
      <c r="E37" s="166"/>
      <c r="F37" s="166"/>
      <c r="G37" s="166"/>
      <c r="H37" s="166" t="str">
        <f>IF(Declaration!$I$4="English",Languages!A719,IF(Declaration!$I$4="French",Languages!B719,IF(Declaration!$I$4="Spanish",Languages!C719,IF(Declaration!$I$4="German",Languages!D719,IF(Declaration!$I$4="Chinese",Languages!E719,IF(Declaration!$I$4="Japanese",Languages!F719,IF(Declaration!$I$4="Portugese",Languages!G719)))))))</f>
        <v>Goats</v>
      </c>
      <c r="I37" s="166" t="str">
        <f>IF(Declaration!$I$4="English",Languages!A802,IF(Declaration!$I$4="French",Languages!B802,IF(Declaration!$I$4="Spanish",Languages!C802,IF(Declaration!$I$4="German",Languages!D802,IF(Declaration!$I$4="Chinese",Languages!E802,IF(Declaration!$I$4="Japanese",Languages!F802,IF(Declaration!$I$4="Portugese",Languages!G802)))))))</f>
        <v>Nails</v>
      </c>
      <c r="J37" s="166"/>
      <c r="K37" s="166"/>
      <c r="L37" s="166"/>
      <c r="M37" s="166"/>
      <c r="N37" s="166"/>
      <c r="O37" s="166"/>
      <c r="P37" s="166"/>
      <c r="Q37" s="166"/>
      <c r="R37" s="166"/>
      <c r="S37" s="166"/>
      <c r="T37" s="166"/>
    </row>
    <row r="38" spans="1:20" ht="15.5" x14ac:dyDescent="0.35">
      <c r="A38" s="166" t="s">
        <v>5</v>
      </c>
      <c r="B38" s="165" t="s">
        <v>52</v>
      </c>
      <c r="C38" s="165"/>
      <c r="D38" s="165"/>
      <c r="E38" s="166"/>
      <c r="F38" s="166"/>
      <c r="G38" s="166"/>
      <c r="H38" s="166" t="str">
        <f>IF(Declaration!$I$4="English",Languages!A720,IF(Declaration!$I$4="French",Languages!B720,IF(Declaration!$I$4="Spanish",Languages!C720,IF(Declaration!$I$4="German",Languages!D720,IF(Declaration!$I$4="Chinese",Languages!E720,IF(Declaration!$I$4="Japanese",Languages!F720,IF(Declaration!$I$4="Portugese",Languages!G720)))))))</f>
        <v>Grapes</v>
      </c>
      <c r="I38" s="166" t="str">
        <f>IF(Declaration!$I$4="English",Languages!A803,IF(Declaration!$I$4="French",Languages!B803,IF(Declaration!$I$4="Spanish",Languages!C803,IF(Declaration!$I$4="German",Languages!D803,IF(Declaration!$I$4="Chinese",Languages!E803,IF(Declaration!$I$4="Japanese",Languages!F803,IF(Declaration!$I$4="Portugese",Languages!G803)))))))</f>
        <v>Photovoltaic Ingots</v>
      </c>
      <c r="J38" s="166"/>
      <c r="K38" s="166"/>
      <c r="L38" s="166"/>
      <c r="M38" s="166"/>
      <c r="N38" s="166"/>
      <c r="O38" s="166"/>
      <c r="P38" s="166"/>
      <c r="Q38" s="166"/>
      <c r="R38" s="166"/>
      <c r="S38" s="166"/>
      <c r="T38" s="166"/>
    </row>
    <row r="39" spans="1:20" ht="15.5" x14ac:dyDescent="0.35">
      <c r="A39" s="166" t="s">
        <v>5</v>
      </c>
      <c r="B39" s="165" t="s">
        <v>53</v>
      </c>
      <c r="C39" s="165"/>
      <c r="D39" s="165"/>
      <c r="E39" s="166"/>
      <c r="F39" s="166"/>
      <c r="G39" s="166"/>
      <c r="H39" s="166" t="str">
        <f>IF(Declaration!$I$4="English",Languages!A721,IF(Declaration!$I$4="French",Languages!B721,IF(Declaration!$I$4="Spanish",Languages!C721,IF(Declaration!$I$4="German",Languages!D721,IF(Declaration!$I$4="Chinese",Languages!E721,IF(Declaration!$I$4="Japanese",Languages!F721,IF(Declaration!$I$4="Portugese",Languages!G721)))))))</f>
        <v>Hazelnuts</v>
      </c>
      <c r="I39" s="166" t="str">
        <f>IF(Declaration!$I$4="English",Languages!A804,IF(Declaration!$I$4="French",Languages!B804,IF(Declaration!$I$4="Spanish",Languages!C804,IF(Declaration!$I$4="German",Languages!D804,IF(Declaration!$I$4="Chinese",Languages!E804,IF(Declaration!$I$4="Japanese",Languages!F804,IF(Declaration!$I$4="Portugese",Languages!G804)))))))</f>
        <v>Photovoltaic Wafers</v>
      </c>
      <c r="J39" s="166"/>
      <c r="K39" s="166"/>
      <c r="L39" s="166"/>
      <c r="M39" s="166"/>
      <c r="N39" s="166"/>
      <c r="O39" s="166"/>
      <c r="P39" s="166"/>
      <c r="Q39" s="166"/>
      <c r="R39" s="166"/>
      <c r="S39" s="166"/>
      <c r="T39" s="166"/>
    </row>
    <row r="40" spans="1:20" ht="15.5" x14ac:dyDescent="0.35">
      <c r="A40" s="166" t="s">
        <v>5</v>
      </c>
      <c r="B40" s="165" t="s">
        <v>54</v>
      </c>
      <c r="C40" s="165"/>
      <c r="D40" s="165"/>
      <c r="E40" s="166"/>
      <c r="F40" s="166"/>
      <c r="G40" s="166"/>
      <c r="H40" s="166" t="str">
        <f>IF(Declaration!$I$4="English",Languages!A722,IF(Declaration!$I$4="French",Languages!B722,IF(Declaration!$I$4="Spanish",Languages!C722,IF(Declaration!$I$4="German",Languages!D722,IF(Declaration!$I$4="Chinese",Languages!E722,IF(Declaration!$I$4="Japanese",Languages!F722,IF(Declaration!$I$4="Portugese",Languages!G722)))))))</f>
        <v>Hogs</v>
      </c>
      <c r="I40" s="166" t="str">
        <f>IF(Declaration!$I$4="English",Languages!A805,IF(Declaration!$I$4="French",Languages!B805,IF(Declaration!$I$4="Spanish",Languages!C805,IF(Declaration!$I$4="German",Languages!D805,IF(Declaration!$I$4="Chinese",Languages!E805,IF(Declaration!$I$4="Japanese",Languages!F805,IF(Declaration!$I$4="Portugese",Languages!G805)))))))</f>
        <v>Polysilicon</v>
      </c>
      <c r="J40" s="166"/>
      <c r="K40" s="166"/>
      <c r="L40" s="166"/>
      <c r="M40" s="166"/>
      <c r="N40" s="166"/>
      <c r="O40" s="166"/>
      <c r="P40" s="166"/>
      <c r="Q40" s="166"/>
      <c r="R40" s="166"/>
      <c r="S40" s="166"/>
      <c r="T40" s="166"/>
    </row>
    <row r="41" spans="1:20" ht="15.5" x14ac:dyDescent="0.35">
      <c r="A41" s="166" t="s">
        <v>5</v>
      </c>
      <c r="B41" s="165" t="s">
        <v>55</v>
      </c>
      <c r="C41" s="165"/>
      <c r="D41" s="165"/>
      <c r="E41" s="166"/>
      <c r="F41" s="166"/>
      <c r="G41" s="166"/>
      <c r="H41" s="166" t="str">
        <f>IF(Declaration!$I$4="English",Languages!A723,IF(Declaration!$I$4="French",Languages!B723,IF(Declaration!$I$4="Spanish",Languages!C723,IF(Declaration!$I$4="German",Languages!D723,IF(Declaration!$I$4="Chinese",Languages!E723,IF(Declaration!$I$4="Japanese",Languages!F723,IF(Declaration!$I$4="Portugese",Languages!G723)))))))</f>
        <v>Khat</v>
      </c>
      <c r="I41" s="166" t="str">
        <f>IF(Declaration!$I$4="English",Languages!A806,IF(Declaration!$I$4="French",Languages!B806,IF(Declaration!$I$4="Spanish",Languages!C806,IF(Declaration!$I$4="German",Languages!D806,IF(Declaration!$I$4="Chinese",Languages!E806,IF(Declaration!$I$4="Japanese",Languages!F806,IF(Declaration!$I$4="Portugese",Languages!G806)))))))</f>
        <v>Polyvinyl Chloride (PVC)</v>
      </c>
      <c r="J41" s="166"/>
      <c r="K41" s="166"/>
      <c r="L41" s="166"/>
      <c r="M41" s="166"/>
      <c r="N41" s="166"/>
      <c r="O41" s="166"/>
      <c r="P41" s="166"/>
      <c r="Q41" s="166"/>
      <c r="R41" s="166"/>
      <c r="S41" s="166"/>
      <c r="T41" s="166"/>
    </row>
    <row r="42" spans="1:20" ht="15.5" x14ac:dyDescent="0.35">
      <c r="A42" s="166" t="s">
        <v>5</v>
      </c>
      <c r="B42" s="165" t="s">
        <v>56</v>
      </c>
      <c r="C42" s="165"/>
      <c r="D42" s="165"/>
      <c r="E42" s="166"/>
      <c r="F42" s="166"/>
      <c r="G42" s="166"/>
      <c r="H42" s="166" t="str">
        <f>IF(Declaration!$I$4="English",Languages!A724,IF(Declaration!$I$4="French",Languages!B724,IF(Declaration!$I$4="Spanish",Languages!C724,IF(Declaration!$I$4="German",Languages!D724,IF(Declaration!$I$4="Chinese",Languages!E724,IF(Declaration!$I$4="Japanese",Languages!F724,IF(Declaration!$I$4="Portugese",Languages!G724)))))))</f>
        <v>Khat/Miraa (stimulant plant)</v>
      </c>
      <c r="I42" s="166" t="str">
        <f>IF(Declaration!$I$4="English",Languages!A807,IF(Declaration!$I$4="French",Languages!B807,IF(Declaration!$I$4="Spanish",Languages!C807,IF(Declaration!$I$4="German",Languages!D807,IF(Declaration!$I$4="Chinese",Languages!E807,IF(Declaration!$I$4="Japanese",Languages!F807,IF(Declaration!$I$4="Portugese",Languages!G807)))))))</f>
        <v>Pyrotechnics</v>
      </c>
      <c r="J42" s="166"/>
      <c r="K42" s="166"/>
      <c r="L42" s="166"/>
      <c r="M42" s="166"/>
      <c r="N42" s="166"/>
      <c r="O42" s="166"/>
      <c r="P42" s="166"/>
      <c r="Q42" s="166"/>
      <c r="R42" s="166"/>
      <c r="S42" s="166"/>
      <c r="T42" s="166"/>
    </row>
    <row r="43" spans="1:20" ht="15.5" x14ac:dyDescent="0.35">
      <c r="A43" s="166" t="s">
        <v>5</v>
      </c>
      <c r="B43" s="165" t="s">
        <v>57</v>
      </c>
      <c r="C43" s="165"/>
      <c r="D43" s="165"/>
      <c r="E43" s="166"/>
      <c r="F43" s="166"/>
      <c r="G43" s="166"/>
      <c r="H43" s="166" t="str">
        <f>IF(Declaration!$I$4="English",Languages!A725,IF(Declaration!$I$4="French",Languages!B725,IF(Declaration!$I$4="Spanish",Languages!C725,IF(Declaration!$I$4="German",Languages!D725,IF(Declaration!$I$4="Chinese",Languages!E725,IF(Declaration!$I$4="Japanese",Languages!F725,IF(Declaration!$I$4="Portugese",Languages!G725)))))))</f>
        <v>Lettuce</v>
      </c>
      <c r="I43" s="166" t="str">
        <f>IF(Declaration!$I$4="English",Languages!A808,IF(Declaration!$I$4="French",Languages!B808,IF(Declaration!$I$4="Spanish",Languages!C808,IF(Declaration!$I$4="German",Languages!D808,IF(Declaration!$I$4="Chinese",Languages!E808,IF(Declaration!$I$4="Japanese",Languages!F808,IF(Declaration!$I$4="Portugese",Languages!G808)))))))</f>
        <v>Rubber Gloves</v>
      </c>
      <c r="J43" s="166"/>
      <c r="K43" s="166"/>
      <c r="L43" s="166"/>
      <c r="M43" s="166"/>
      <c r="N43" s="166"/>
      <c r="O43" s="166"/>
      <c r="P43" s="166"/>
      <c r="Q43" s="166"/>
      <c r="R43" s="166"/>
      <c r="S43" s="166"/>
      <c r="T43" s="166"/>
    </row>
    <row r="44" spans="1:20" ht="15.5" x14ac:dyDescent="0.35">
      <c r="A44" s="166" t="s">
        <v>5</v>
      </c>
      <c r="B44" s="165" t="s">
        <v>58</v>
      </c>
      <c r="C44" s="165"/>
      <c r="D44" s="165"/>
      <c r="E44" s="166"/>
      <c r="F44" s="166"/>
      <c r="G44" s="166"/>
      <c r="H44" s="166" t="str">
        <f>IF(Declaration!$I$4="English",Languages!A726,IF(Declaration!$I$4="French",Languages!B726,IF(Declaration!$I$4="Spanish",Languages!C726,IF(Declaration!$I$4="German",Languages!D726,IF(Declaration!$I$4="Chinese",Languages!E726,IF(Declaration!$I$4="Japanese",Languages!F726,IF(Declaration!$I$4="Portugese",Languages!G726)))))))</f>
        <v>Lobsters</v>
      </c>
      <c r="I44" s="166" t="str">
        <f>IF(Declaration!$I$4="English",Languages!A809,IF(Declaration!$I$4="French",Languages!B809,IF(Declaration!$I$4="Spanish",Languages!C809,IF(Declaration!$I$4="German",Languages!D809,IF(Declaration!$I$4="Chinese",Languages!E809,IF(Declaration!$I$4="Japanese",Languages!F809,IF(Declaration!$I$4="Portugese",Languages!G809)))))))</f>
        <v>Silk Fabric</v>
      </c>
      <c r="J44" s="166"/>
      <c r="K44" s="166"/>
      <c r="L44" s="166"/>
      <c r="M44" s="166"/>
      <c r="N44" s="166"/>
      <c r="O44" s="166"/>
      <c r="P44" s="166"/>
      <c r="Q44" s="166"/>
      <c r="R44" s="166"/>
      <c r="S44" s="166"/>
      <c r="T44" s="166"/>
    </row>
    <row r="45" spans="1:20" ht="15.5" x14ac:dyDescent="0.35">
      <c r="A45" s="166" t="s">
        <v>5</v>
      </c>
      <c r="B45" s="165" t="s">
        <v>59</v>
      </c>
      <c r="C45" s="165"/>
      <c r="D45" s="165"/>
      <c r="E45" s="166"/>
      <c r="F45" s="166"/>
      <c r="G45" s="166"/>
      <c r="H45" s="166" t="str">
        <f>IF(Declaration!$I$4="English",Languages!A727,IF(Declaration!$I$4="French",Languages!B727,IF(Declaration!$I$4="Spanish",Languages!C727,IF(Declaration!$I$4="German",Languages!D727,IF(Declaration!$I$4="Chinese",Languages!E727,IF(Declaration!$I$4="Japanese",Languages!F727,IF(Declaration!$I$4="Portugese",Languages!G727)))))))</f>
        <v>Manioc/Cassava</v>
      </c>
      <c r="I45" s="166" t="str">
        <f>IF(Declaration!$I$4="English",Languages!A810,IF(Declaration!$I$4="French",Languages!B810,IF(Declaration!$I$4="Spanish",Languages!C810,IF(Declaration!$I$4="German",Languages!D810,IF(Declaration!$I$4="Chinese",Languages!E810,IF(Declaration!$I$4="Japanese",Languages!F810,IF(Declaration!$I$4="Portugese",Languages!G810)))))))</f>
        <v>Silk Thread</v>
      </c>
      <c r="J45" s="166"/>
      <c r="K45" s="166"/>
      <c r="L45" s="166"/>
      <c r="M45" s="166"/>
      <c r="N45" s="166"/>
      <c r="O45" s="166"/>
      <c r="P45" s="166"/>
      <c r="Q45" s="166"/>
      <c r="R45" s="166"/>
      <c r="S45" s="166"/>
      <c r="T45" s="166"/>
    </row>
    <row r="46" spans="1:20" ht="15.5" x14ac:dyDescent="0.35">
      <c r="A46" s="166" t="s">
        <v>5</v>
      </c>
      <c r="B46" s="165" t="s">
        <v>60</v>
      </c>
      <c r="C46" s="165"/>
      <c r="D46" s="165"/>
      <c r="E46" s="166"/>
      <c r="F46" s="166"/>
      <c r="G46" s="166"/>
      <c r="H46" s="166" t="str">
        <f>IF(Declaration!$I$4="English",Languages!A728,IF(Declaration!$I$4="French",Languages!B728,IF(Declaration!$I$4="Spanish",Languages!C728,IF(Declaration!$I$4="German",Languages!D728,IF(Declaration!$I$4="Chinese",Languages!E728,IF(Declaration!$I$4="Japanese",Languages!F728,IF(Declaration!$I$4="Portugese",Languages!G728)))))))</f>
        <v>Melons</v>
      </c>
      <c r="I46" s="166" t="str">
        <f>IF(Declaration!$I$4="English",Languages!A811,IF(Declaration!$I$4="French",Languages!B811,IF(Declaration!$I$4="Spanish",Languages!C811,IF(Declaration!$I$4="German",Languages!D811,IF(Declaration!$I$4="Chinese",Languages!E811,IF(Declaration!$I$4="Japanese",Languages!F811,IF(Declaration!$I$4="Portugese",Languages!G811)))))))</f>
        <v>Soap</v>
      </c>
      <c r="J46" s="166"/>
      <c r="K46" s="166"/>
      <c r="L46" s="166"/>
      <c r="M46" s="166"/>
      <c r="N46" s="166"/>
      <c r="O46" s="166"/>
      <c r="P46" s="166"/>
      <c r="Q46" s="166"/>
      <c r="R46" s="166"/>
      <c r="S46" s="166"/>
      <c r="T46" s="166"/>
    </row>
    <row r="47" spans="1:20" ht="15.5" x14ac:dyDescent="0.35">
      <c r="A47" s="166" t="s">
        <v>5</v>
      </c>
      <c r="B47" s="165" t="s">
        <v>61</v>
      </c>
      <c r="C47" s="165"/>
      <c r="D47" s="165"/>
      <c r="E47" s="166"/>
      <c r="F47" s="166"/>
      <c r="G47" s="166"/>
      <c r="H47" s="166" t="str">
        <f>IF(Declaration!$I$4="English",Languages!A729,IF(Declaration!$I$4="French",Languages!B729,IF(Declaration!$I$4="Spanish",Languages!C729,IF(Declaration!$I$4="German",Languages!D729,IF(Declaration!$I$4="Chinese",Languages!E729,IF(Declaration!$I$4="Japanese",Languages!F729,IF(Declaration!$I$4="Portugese",Languages!G729)))))))</f>
        <v>Nile Perch (fish)</v>
      </c>
      <c r="I47" s="166" t="str">
        <f>IF(Declaration!$I$4="English",Languages!A812,IF(Declaration!$I$4="French",Languages!B812,IF(Declaration!$I$4="Spanish",Languages!C812,IF(Declaration!$I$4="German",Languages!D812,IF(Declaration!$I$4="Chinese",Languages!E812,IF(Declaration!$I$4="Japanese",Languages!F812,IF(Declaration!$I$4="Portugese",Languages!G812)))))))</f>
        <v>Soccer Balls</v>
      </c>
      <c r="J47" s="166"/>
      <c r="K47" s="166"/>
      <c r="L47" s="166"/>
      <c r="M47" s="166"/>
      <c r="N47" s="166"/>
      <c r="O47" s="166"/>
      <c r="P47" s="166"/>
      <c r="Q47" s="166"/>
      <c r="R47" s="166"/>
      <c r="S47" s="166"/>
      <c r="T47" s="166"/>
    </row>
    <row r="48" spans="1:20" ht="15.5" x14ac:dyDescent="0.35">
      <c r="A48" s="166" t="s">
        <v>5</v>
      </c>
      <c r="B48" s="165" t="s">
        <v>62</v>
      </c>
      <c r="C48" s="165"/>
      <c r="D48" s="165"/>
      <c r="E48" s="166"/>
      <c r="F48" s="166"/>
      <c r="G48" s="166"/>
      <c r="H48" s="166" t="str">
        <f>IF(Declaration!$I$4="English",Languages!A730,IF(Declaration!$I$4="French",Languages!B730,IF(Declaration!$I$4="Spanish",Languages!C730,IF(Declaration!$I$4="German",Languages!D730,IF(Declaration!$I$4="Chinese",Languages!E730,IF(Declaration!$I$4="Japanese",Languages!F730,IF(Declaration!$I$4="Portugese",Languages!G730)))))))</f>
        <v>Oleochemicals</v>
      </c>
      <c r="I48" s="166" t="str">
        <f>IF(Declaration!$I$4="English",Languages!A813,IF(Declaration!$I$4="French",Languages!B813,IF(Declaration!$I$4="Spanish",Languages!C813,IF(Declaration!$I$4="German",Languages!D813,IF(Declaration!$I$4="Chinese",Languages!E813,IF(Declaration!$I$4="Japanese",Languages!F813,IF(Declaration!$I$4="Portugese",Languages!G813)))))))</f>
        <v>Solar Cells</v>
      </c>
      <c r="J48" s="166"/>
      <c r="K48" s="166"/>
      <c r="L48" s="166"/>
      <c r="M48" s="166"/>
      <c r="N48" s="166"/>
      <c r="O48" s="166"/>
      <c r="P48" s="166"/>
      <c r="Q48" s="166"/>
      <c r="R48" s="166"/>
      <c r="S48" s="166"/>
      <c r="T48" s="166"/>
    </row>
    <row r="49" spans="1:20" ht="15.5" x14ac:dyDescent="0.35">
      <c r="A49" s="166" t="s">
        <v>5</v>
      </c>
      <c r="B49" s="165" t="s">
        <v>63</v>
      </c>
      <c r="C49" s="166"/>
      <c r="D49" s="166"/>
      <c r="E49" s="166"/>
      <c r="F49" s="166"/>
      <c r="G49" s="166"/>
      <c r="H49" s="166" t="str">
        <f>IF(Declaration!$I$4="English",Languages!A731,IF(Declaration!$I$4="French",Languages!B731,IF(Declaration!$I$4="Spanish",Languages!C731,IF(Declaration!$I$4="German",Languages!D731,IF(Declaration!$I$4="Chinese",Languages!E731,IF(Declaration!$I$4="Japanese",Languages!F731,IF(Declaration!$I$4="Portugese",Languages!G731)))))))</f>
        <v>Olives</v>
      </c>
      <c r="I49" s="166" t="str">
        <f>IF(Declaration!$I$4="English",Languages!A814,IF(Declaration!$I$4="French",Languages!B814,IF(Declaration!$I$4="Spanish",Languages!C814,IF(Declaration!$I$4="German",Languages!D814,IF(Declaration!$I$4="Chinese",Languages!E814,IF(Declaration!$I$4="Japanese",Languages!F814,IF(Declaration!$I$4="Portugese",Languages!G814)))))))</f>
        <v>Solar Modules</v>
      </c>
      <c r="J49" s="166"/>
      <c r="K49" s="166"/>
      <c r="L49" s="166"/>
      <c r="M49" s="166"/>
      <c r="N49" s="166"/>
      <c r="O49" s="166"/>
      <c r="P49" s="166"/>
      <c r="Q49" s="166"/>
      <c r="R49" s="166"/>
      <c r="S49" s="166"/>
      <c r="T49" s="166"/>
    </row>
    <row r="50" spans="1:20" ht="15.5" x14ac:dyDescent="0.35">
      <c r="A50" s="166" t="s">
        <v>5</v>
      </c>
      <c r="B50" s="165" t="s">
        <v>64</v>
      </c>
      <c r="C50" s="166"/>
      <c r="D50" s="166"/>
      <c r="E50" s="166"/>
      <c r="F50" s="166"/>
      <c r="G50" s="166"/>
      <c r="H50" s="166" t="str">
        <f>IF(Declaration!$I$4="English",Languages!A732,IF(Declaration!$I$4="French",Languages!B732,IF(Declaration!$I$4="Spanish",Languages!C732,IF(Declaration!$I$4="German",Languages!D732,IF(Declaration!$I$4="Chinese",Languages!E732,IF(Declaration!$I$4="Japanese",Languages!F732,IF(Declaration!$I$4="Portugese",Languages!G732)))))))</f>
        <v>Onions</v>
      </c>
      <c r="I50" s="166" t="str">
        <f>IF(Declaration!$I$4="English",Languages!A815,IF(Declaration!$I$4="French",Languages!B815,IF(Declaration!$I$4="Spanish",Languages!C815,IF(Declaration!$I$4="German",Languages!D815,IF(Declaration!$I$4="Chinese",Languages!E815,IF(Declaration!$I$4="Japanese",Languages!F815,IF(Declaration!$I$4="Portugese",Languages!G815)))))))</f>
        <v>Surgical Instruments</v>
      </c>
      <c r="J50" s="166"/>
      <c r="K50" s="166"/>
      <c r="L50" s="166"/>
      <c r="M50" s="166"/>
      <c r="N50" s="166"/>
      <c r="O50" s="166"/>
      <c r="P50" s="166"/>
      <c r="Q50" s="166"/>
      <c r="R50" s="166"/>
      <c r="S50" s="166"/>
      <c r="T50" s="166"/>
    </row>
    <row r="51" spans="1:20" ht="15.5" x14ac:dyDescent="0.35">
      <c r="A51" s="166" t="s">
        <v>5</v>
      </c>
      <c r="B51" s="165" t="s">
        <v>65</v>
      </c>
      <c r="C51" s="166"/>
      <c r="D51" s="166"/>
      <c r="E51" s="166"/>
      <c r="F51" s="166"/>
      <c r="G51" s="166"/>
      <c r="H51" s="166" t="str">
        <f>IF(Declaration!$I$4="English",Languages!A733,IF(Declaration!$I$4="French",Languages!B733,IF(Declaration!$I$4="Spanish",Languages!C733,IF(Declaration!$I$4="German",Languages!D733,IF(Declaration!$I$4="Chinese",Languages!E733,IF(Declaration!$I$4="Japanese",Languages!F733,IF(Declaration!$I$4="Portugese",Languages!G733)))))))</f>
        <v>Palm Fruit</v>
      </c>
      <c r="I51" s="166" t="str">
        <f>IF(Declaration!$I$4="English",Languages!A816,IF(Declaration!$I$4="French",Languages!B816,IF(Declaration!$I$4="Spanish",Languages!C816,IF(Declaration!$I$4="German",Languages!D816,IF(Declaration!$I$4="Chinese",Languages!E816,IF(Declaration!$I$4="Japanese",Languages!F816,IF(Declaration!$I$4="Portugese",Languages!G816)))))))</f>
        <v>Textiles</v>
      </c>
      <c r="J51" s="166"/>
      <c r="K51" s="166"/>
      <c r="L51" s="166"/>
      <c r="M51" s="166"/>
      <c r="N51" s="166"/>
      <c r="O51" s="166"/>
      <c r="P51" s="166"/>
      <c r="Q51" s="166"/>
      <c r="R51" s="166"/>
      <c r="S51" s="166"/>
      <c r="T51" s="166"/>
    </row>
    <row r="52" spans="1:20" ht="15.5" x14ac:dyDescent="0.35">
      <c r="A52" s="166" t="s">
        <v>5</v>
      </c>
      <c r="B52" s="165" t="s">
        <v>66</v>
      </c>
      <c r="C52" s="166"/>
      <c r="D52" s="166"/>
      <c r="E52" s="166"/>
      <c r="F52" s="166"/>
      <c r="G52" s="166"/>
      <c r="H52" s="166" t="str">
        <f>IF(Declaration!$I$4="English",Languages!A734,IF(Declaration!$I$4="French",Languages!B734,IF(Declaration!$I$4="Spanish",Languages!C734,IF(Declaration!$I$4="German",Languages!D734,IF(Declaration!$I$4="Chinese",Languages!E734,IF(Declaration!$I$4="Japanese",Languages!F734,IF(Declaration!$I$4="Portugese",Languages!G734)))))))</f>
        <v>Palm Thatch</v>
      </c>
      <c r="I52" s="166" t="str">
        <f>IF(Declaration!$I$4="English",Languages!A817,IF(Declaration!$I$4="French",Languages!B817,IF(Declaration!$I$4="Spanish",Languages!C817,IF(Declaration!$I$4="German",Languages!D817,IF(Declaration!$I$4="Chinese",Languages!E817,IF(Declaration!$I$4="Japanese",Languages!F817,IF(Declaration!$I$4="Portugese",Languages!G817)))))))</f>
        <v>Textiles (hand-woven)</v>
      </c>
      <c r="J52" s="166"/>
      <c r="K52" s="166"/>
      <c r="L52" s="166"/>
      <c r="M52" s="166"/>
      <c r="N52" s="166"/>
      <c r="O52" s="166"/>
      <c r="P52" s="166"/>
      <c r="Q52" s="166"/>
      <c r="R52" s="166"/>
      <c r="S52" s="166"/>
      <c r="T52" s="166"/>
    </row>
    <row r="53" spans="1:20" ht="15.5" x14ac:dyDescent="0.35">
      <c r="A53" s="166" t="s">
        <v>5</v>
      </c>
      <c r="B53" s="165" t="s">
        <v>67</v>
      </c>
      <c r="C53" s="166"/>
      <c r="D53" s="166"/>
      <c r="E53" s="166"/>
      <c r="F53" s="166"/>
      <c r="G53" s="166"/>
      <c r="H53" s="166" t="str">
        <f>IF(Declaration!$I$4="English",Languages!A735,IF(Declaration!$I$4="French",Languages!B735,IF(Declaration!$I$4="Spanish",Languages!C735,IF(Declaration!$I$4="German",Languages!D735,IF(Declaration!$I$4="Chinese",Languages!E735,IF(Declaration!$I$4="Japanese",Languages!F735,IF(Declaration!$I$4="Portugese",Languages!G735)))))))</f>
        <v>Peanuts</v>
      </c>
      <c r="I53" s="166" t="str">
        <f>IF(Declaration!$I$4="English",Languages!A818,IF(Declaration!$I$4="French",Languages!B818,IF(Declaration!$I$4="Spanish",Languages!C818,IF(Declaration!$I$4="German",Languages!D818,IF(Declaration!$I$4="Chinese",Languages!E818,IF(Declaration!$I$4="Japanese",Languages!F818,IF(Declaration!$I$4="Portugese",Languages!G818)))))))</f>
        <v>Textiles (jute)</v>
      </c>
      <c r="J53" s="166"/>
      <c r="K53" s="166"/>
      <c r="L53" s="166"/>
      <c r="M53" s="166"/>
      <c r="N53" s="166"/>
      <c r="O53" s="166"/>
      <c r="P53" s="166"/>
      <c r="Q53" s="166"/>
      <c r="R53" s="166"/>
      <c r="S53" s="166"/>
      <c r="T53" s="166"/>
    </row>
    <row r="54" spans="1:20" ht="15.5" x14ac:dyDescent="0.35">
      <c r="A54" s="166" t="s">
        <v>5</v>
      </c>
      <c r="B54" s="165" t="s">
        <v>68</v>
      </c>
      <c r="C54" s="166"/>
      <c r="D54" s="166"/>
      <c r="E54" s="166"/>
      <c r="F54" s="166"/>
      <c r="G54" s="166"/>
      <c r="H54" s="166" t="str">
        <f>IF(Declaration!$I$4="English",Languages!A736,IF(Declaration!$I$4="French",Languages!B736,IF(Declaration!$I$4="Spanish",Languages!C736,IF(Declaration!$I$4="German",Languages!D736,IF(Declaration!$I$4="Chinese",Languages!E736,IF(Declaration!$I$4="Japanese",Languages!F736,IF(Declaration!$I$4="Portugese",Languages!G736)))))))</f>
        <v>Pepper</v>
      </c>
      <c r="I54" s="166" t="str">
        <f>IF(Declaration!$I$4="English",Languages!A819,IF(Declaration!$I$4="French",Languages!B819,IF(Declaration!$I$4="Spanish",Languages!C819,IF(Declaration!$I$4="German",Languages!D819,IF(Declaration!$I$4="Chinese",Languages!E819,IF(Declaration!$I$4="Japanese",Languages!F819,IF(Declaration!$I$4="Portugese",Languages!G819)))))))</f>
        <v>Thread/Yarn</v>
      </c>
      <c r="J54" s="166"/>
      <c r="K54" s="166"/>
      <c r="L54" s="166"/>
      <c r="M54" s="166"/>
      <c r="N54" s="166"/>
      <c r="O54" s="166"/>
      <c r="P54" s="166"/>
      <c r="Q54" s="166"/>
      <c r="R54" s="166"/>
      <c r="S54" s="166"/>
      <c r="T54" s="166"/>
    </row>
    <row r="55" spans="1:20" ht="15.5" x14ac:dyDescent="0.35">
      <c r="A55" s="166" t="s">
        <v>5</v>
      </c>
      <c r="B55" s="165" t="s">
        <v>69</v>
      </c>
      <c r="C55" s="166"/>
      <c r="D55" s="166"/>
      <c r="E55" s="166"/>
      <c r="F55" s="166"/>
      <c r="G55" s="166"/>
      <c r="H55" s="166" t="str">
        <f>IF(Declaration!$I$4="English",Languages!A737,IF(Declaration!$I$4="French",Languages!B737,IF(Declaration!$I$4="Spanish",Languages!C737,IF(Declaration!$I$4="German",Languages!D737,IF(Declaration!$I$4="Chinese",Languages!E737,IF(Declaration!$I$4="Japanese",Languages!F737,IF(Declaration!$I$4="Portugese",Languages!G737)))))))</f>
        <v>Peppers</v>
      </c>
      <c r="I55" s="166" t="str">
        <f>IF(Declaration!$I$4="English",Languages!A820,IF(Declaration!$I$4="French",Languages!B820,IF(Declaration!$I$4="Spanish",Languages!C820,IF(Declaration!$I$4="German",Languages!D820,IF(Declaration!$I$4="Chinese",Languages!E820,IF(Declaration!$I$4="Japanese",Languages!F820,IF(Declaration!$I$4="Portugese",Languages!G820)))))))</f>
        <v>Tomato Products</v>
      </c>
      <c r="J55" s="166"/>
      <c r="K55" s="166"/>
      <c r="L55" s="166"/>
      <c r="M55" s="166"/>
      <c r="N55" s="166"/>
      <c r="O55" s="166"/>
      <c r="P55" s="166"/>
      <c r="Q55" s="166"/>
      <c r="R55" s="166"/>
      <c r="S55" s="166"/>
      <c r="T55" s="166"/>
    </row>
    <row r="56" spans="1:20" ht="15.5" x14ac:dyDescent="0.35">
      <c r="A56" s="166" t="s">
        <v>5</v>
      </c>
      <c r="B56" s="165" t="s">
        <v>70</v>
      </c>
      <c r="C56" s="166"/>
      <c r="D56" s="166"/>
      <c r="E56" s="166"/>
      <c r="F56" s="166"/>
      <c r="G56" s="166"/>
      <c r="H56" s="166" t="str">
        <f>IF(Declaration!$I$4="English",Languages!A738,IF(Declaration!$I$4="French",Languages!B738,IF(Declaration!$I$4="Spanish",Languages!C738,IF(Declaration!$I$4="German",Languages!D738,IF(Declaration!$I$4="Chinese",Languages!E738,IF(Declaration!$I$4="Japanese",Languages!F738,IF(Declaration!$I$4="Portugese",Languages!G738)))))))</f>
        <v>Pineapples</v>
      </c>
      <c r="I56" s="166" t="str">
        <f>IF(Declaration!$I$4="English",Languages!A821,IF(Declaration!$I$4="French",Languages!B821,IF(Declaration!$I$4="Spanish",Languages!C821,IF(Declaration!$I$4="German",Languages!D821,IF(Declaration!$I$4="Chinese",Languages!E821,IF(Declaration!$I$4="Japanese",Languages!F821,IF(Declaration!$I$4="Portugese",Languages!G821)))))))</f>
        <v>Toys</v>
      </c>
      <c r="J56" s="166"/>
      <c r="K56" s="166"/>
      <c r="L56" s="166"/>
      <c r="M56" s="166"/>
      <c r="N56" s="166"/>
      <c r="O56" s="166"/>
      <c r="P56" s="166"/>
      <c r="Q56" s="166"/>
      <c r="R56" s="166"/>
      <c r="S56" s="166"/>
      <c r="T56" s="166"/>
    </row>
    <row r="57" spans="1:20" ht="15.5" x14ac:dyDescent="0.35">
      <c r="A57" s="166" t="s">
        <v>5</v>
      </c>
      <c r="B57" s="165" t="s">
        <v>71</v>
      </c>
      <c r="C57" s="166"/>
      <c r="D57" s="166"/>
      <c r="E57" s="166"/>
      <c r="F57" s="166"/>
      <c r="G57" s="166"/>
      <c r="H57" s="166" t="str">
        <f>IF(Declaration!$I$4="English",Languages!A739,IF(Declaration!$I$4="French",Languages!B739,IF(Declaration!$I$4="Spanish",Languages!C739,IF(Declaration!$I$4="German",Languages!D739,IF(Declaration!$I$4="Chinese",Languages!E739,IF(Declaration!$I$4="Japanese",Languages!F739,IF(Declaration!$I$4="Portugese",Languages!G739)))))))</f>
        <v>Poppies</v>
      </c>
      <c r="I57" s="166"/>
      <c r="J57" s="166"/>
      <c r="K57" s="166"/>
      <c r="L57" s="166"/>
      <c r="M57" s="166"/>
      <c r="N57" s="166"/>
      <c r="O57" s="166"/>
      <c r="P57" s="166"/>
      <c r="Q57" s="166"/>
      <c r="R57" s="166"/>
      <c r="S57" s="166"/>
      <c r="T57" s="166"/>
    </row>
    <row r="58" spans="1:20" ht="15.5" x14ac:dyDescent="0.35">
      <c r="A58" s="166" t="s">
        <v>5</v>
      </c>
      <c r="B58" s="165" t="s">
        <v>72</v>
      </c>
      <c r="C58" s="166"/>
      <c r="D58" s="166"/>
      <c r="E58" s="166"/>
      <c r="F58" s="166"/>
      <c r="G58" s="166"/>
      <c r="H58" s="166" t="str">
        <f>IF(Declaration!$I$4="English",Languages!A740,IF(Declaration!$I$4="French",Languages!B740,IF(Declaration!$I$4="Spanish",Languages!C740,IF(Declaration!$I$4="German",Languages!D740,IF(Declaration!$I$4="Chinese",Languages!E740,IF(Declaration!$I$4="Japanese",Languages!F740,IF(Declaration!$I$4="Portugese",Languages!G740)))))))</f>
        <v>Potatoes</v>
      </c>
      <c r="I58" s="166"/>
      <c r="J58" s="166"/>
      <c r="K58" s="166"/>
      <c r="L58" s="166"/>
      <c r="M58" s="166"/>
      <c r="N58" s="166"/>
      <c r="O58" s="166"/>
      <c r="P58" s="166"/>
      <c r="Q58" s="166"/>
      <c r="R58" s="166"/>
      <c r="S58" s="166"/>
      <c r="T58" s="166"/>
    </row>
    <row r="59" spans="1:20" ht="15.5" x14ac:dyDescent="0.35">
      <c r="A59" s="166" t="s">
        <v>5</v>
      </c>
      <c r="B59" s="165" t="s">
        <v>73</v>
      </c>
      <c r="C59" s="166"/>
      <c r="D59" s="166"/>
      <c r="E59" s="166"/>
      <c r="F59" s="166"/>
      <c r="G59" s="166"/>
      <c r="H59" s="166" t="str">
        <f>IF(Declaration!$I$4="English",Languages!A741,IF(Declaration!$I$4="French",Languages!B741,IF(Declaration!$I$4="Spanish",Languages!C741,IF(Declaration!$I$4="German",Languages!D741,IF(Declaration!$I$4="Chinese",Languages!E741,IF(Declaration!$I$4="Japanese",Languages!F741,IF(Declaration!$I$4="Portugese",Languages!G741)))))))</f>
        <v>Poultry</v>
      </c>
      <c r="I59" s="166"/>
      <c r="J59" s="166"/>
      <c r="K59" s="166"/>
      <c r="L59" s="166"/>
      <c r="M59" s="166"/>
      <c r="N59" s="166"/>
      <c r="O59" s="166"/>
      <c r="P59" s="166"/>
      <c r="Q59" s="166"/>
      <c r="R59" s="166"/>
      <c r="S59" s="166"/>
      <c r="T59" s="166"/>
    </row>
    <row r="60" spans="1:20" ht="15.5" x14ac:dyDescent="0.35">
      <c r="A60" s="166" t="s">
        <v>5</v>
      </c>
      <c r="B60" s="165" t="s">
        <v>74</v>
      </c>
      <c r="C60" s="166"/>
      <c r="D60" s="166"/>
      <c r="E60" s="166"/>
      <c r="F60" s="166"/>
      <c r="G60" s="166"/>
      <c r="H60" s="166" t="str">
        <f>IF(Declaration!$I$4="English",Languages!A742,IF(Declaration!$I$4="French",Languages!B742,IF(Declaration!$I$4="Spanish",Languages!C742,IF(Declaration!$I$4="German",Languages!D742,IF(Declaration!$I$4="Chinese",Languages!E742,IF(Declaration!$I$4="Japanese",Languages!F742,IF(Declaration!$I$4="Portugese",Languages!G742)))))))</f>
        <v>Pulses (legumes)</v>
      </c>
      <c r="I60" s="166"/>
      <c r="J60" s="166"/>
      <c r="K60" s="166"/>
      <c r="L60" s="166"/>
      <c r="M60" s="166"/>
      <c r="N60" s="166"/>
      <c r="O60" s="166"/>
      <c r="P60" s="166"/>
      <c r="Q60" s="166"/>
      <c r="R60" s="166"/>
      <c r="S60" s="166"/>
      <c r="T60" s="166"/>
    </row>
    <row r="61" spans="1:20" ht="15.5" x14ac:dyDescent="0.35">
      <c r="A61" s="166" t="s">
        <v>5</v>
      </c>
      <c r="B61" s="165" t="s">
        <v>75</v>
      </c>
      <c r="C61" s="166"/>
      <c r="D61" s="166"/>
      <c r="E61" s="166"/>
      <c r="F61" s="166"/>
      <c r="G61" s="166"/>
      <c r="H61" s="166" t="str">
        <f>IF(Declaration!$I$4="English",Languages!A743,IF(Declaration!$I$4="French",Languages!B743,IF(Declaration!$I$4="Spanish",Languages!C743,IF(Declaration!$I$4="German",Languages!D743,IF(Declaration!$I$4="Chinese",Languages!E743,IF(Declaration!$I$4="Japanese",Languages!F743,IF(Declaration!$I$4="Portugese",Languages!G743)))))))</f>
        <v>Refined Palm Kernel Oil</v>
      </c>
      <c r="I61" s="166"/>
      <c r="J61" s="166"/>
      <c r="K61" s="166"/>
      <c r="L61" s="166"/>
      <c r="M61" s="166"/>
      <c r="N61" s="166"/>
      <c r="O61" s="166"/>
      <c r="P61" s="166"/>
      <c r="Q61" s="166"/>
      <c r="R61" s="166"/>
      <c r="S61" s="166"/>
      <c r="T61" s="166"/>
    </row>
    <row r="62" spans="1:20" ht="15.5" x14ac:dyDescent="0.35">
      <c r="A62" s="166" t="s">
        <v>5</v>
      </c>
      <c r="B62" s="165" t="s">
        <v>76</v>
      </c>
      <c r="C62" s="166"/>
      <c r="D62" s="166"/>
      <c r="E62" s="166"/>
      <c r="F62" s="166"/>
      <c r="G62" s="166"/>
      <c r="H62" s="166" t="str">
        <f>IF(Declaration!$I$4="English",Languages!A744,IF(Declaration!$I$4="French",Languages!B744,IF(Declaration!$I$4="Spanish",Languages!C744,IF(Declaration!$I$4="German",Languages!D744,IF(Declaration!$I$4="Chinese",Languages!E744,IF(Declaration!$I$4="Japanese",Languages!F744,IF(Declaration!$I$4="Portugese",Languages!G744)))))))</f>
        <v>Refined Palm Oil</v>
      </c>
      <c r="I62" s="166"/>
      <c r="J62" s="166"/>
      <c r="K62" s="166"/>
      <c r="L62" s="166"/>
      <c r="M62" s="166"/>
      <c r="N62" s="166"/>
      <c r="O62" s="166"/>
      <c r="P62" s="166"/>
      <c r="Q62" s="166"/>
      <c r="R62" s="166"/>
      <c r="S62" s="166"/>
      <c r="T62" s="166"/>
    </row>
    <row r="63" spans="1:20" ht="15.5" x14ac:dyDescent="0.35">
      <c r="A63" s="166" t="s">
        <v>5</v>
      </c>
      <c r="B63" s="165" t="s">
        <v>77</v>
      </c>
      <c r="C63" s="166"/>
      <c r="D63" s="166"/>
      <c r="E63" s="166"/>
      <c r="F63" s="166"/>
      <c r="G63" s="166"/>
      <c r="H63" s="166" t="str">
        <f>IF(Declaration!$I$4="English",Languages!A745,IF(Declaration!$I$4="French",Languages!B745,IF(Declaration!$I$4="Spanish",Languages!C745,IF(Declaration!$I$4="German",Languages!D745,IF(Declaration!$I$4="Chinese",Languages!E745,IF(Declaration!$I$4="Japanese",Languages!F745,IF(Declaration!$I$4="Portugese",Languages!G745)))))))</f>
        <v>Rice</v>
      </c>
      <c r="I63" s="166"/>
      <c r="J63" s="166"/>
      <c r="K63" s="166"/>
      <c r="L63" s="166"/>
      <c r="M63" s="166"/>
      <c r="N63" s="166"/>
      <c r="O63" s="166"/>
      <c r="P63" s="166"/>
      <c r="Q63" s="166"/>
      <c r="R63" s="166"/>
      <c r="S63" s="166"/>
      <c r="T63" s="166"/>
    </row>
    <row r="64" spans="1:20" ht="15.5" x14ac:dyDescent="0.35">
      <c r="A64" s="166" t="s">
        <v>5</v>
      </c>
      <c r="B64" s="165" t="s">
        <v>78</v>
      </c>
      <c r="C64" s="166"/>
      <c r="D64" s="166"/>
      <c r="E64" s="166"/>
      <c r="F64" s="166"/>
      <c r="G64" s="166"/>
      <c r="H64" s="166" t="str">
        <f>IF(Declaration!$I$4="English",Languages!A746,IF(Declaration!$I$4="French",Languages!B746,IF(Declaration!$I$4="Spanish",Languages!C746,IF(Declaration!$I$4="German",Languages!D746,IF(Declaration!$I$4="Chinese",Languages!E746,IF(Declaration!$I$4="Japanese",Languages!F746,IF(Declaration!$I$4="Portugese",Languages!G746)))))))</f>
        <v>Rubber</v>
      </c>
      <c r="I64" s="166"/>
      <c r="J64" s="166"/>
      <c r="K64" s="166"/>
      <c r="L64" s="166"/>
      <c r="M64" s="166"/>
      <c r="N64" s="166"/>
      <c r="O64" s="166"/>
      <c r="P64" s="166"/>
      <c r="Q64" s="166"/>
      <c r="R64" s="166"/>
      <c r="S64" s="166"/>
      <c r="T64" s="166"/>
    </row>
    <row r="65" spans="1:20" ht="15.5" x14ac:dyDescent="0.35">
      <c r="A65" s="166" t="s">
        <v>5</v>
      </c>
      <c r="B65" s="165" t="s">
        <v>79</v>
      </c>
      <c r="C65" s="166"/>
      <c r="D65" s="166"/>
      <c r="E65" s="166"/>
      <c r="F65" s="166"/>
      <c r="G65" s="166"/>
      <c r="H65" s="166" t="str">
        <f>IF(Declaration!$I$4="English",Languages!A747,IF(Declaration!$I$4="French",Languages!B747,IF(Declaration!$I$4="Spanish",Languages!C747,IF(Declaration!$I$4="German",Languages!D747,IF(Declaration!$I$4="Chinese",Languages!E747,IF(Declaration!$I$4="Japanese",Languages!F747,IF(Declaration!$I$4="Portugese",Languages!G747)))))))</f>
        <v>Sesame</v>
      </c>
      <c r="I65" s="166"/>
      <c r="J65" s="166"/>
      <c r="K65" s="166"/>
      <c r="L65" s="166"/>
      <c r="M65" s="166"/>
      <c r="N65" s="166"/>
      <c r="O65" s="166"/>
      <c r="P65" s="166"/>
      <c r="Q65" s="166"/>
      <c r="R65" s="166"/>
      <c r="S65" s="166"/>
      <c r="T65" s="166"/>
    </row>
    <row r="66" spans="1:20" ht="15.5" x14ac:dyDescent="0.35">
      <c r="A66" s="166" t="s">
        <v>5</v>
      </c>
      <c r="B66" s="165" t="s">
        <v>80</v>
      </c>
      <c r="C66" s="166"/>
      <c r="D66" s="166"/>
      <c r="E66" s="166"/>
      <c r="F66" s="166"/>
      <c r="G66" s="166"/>
      <c r="H66" s="166" t="str">
        <f>IF(Declaration!$I$4="English",Languages!A748,IF(Declaration!$I$4="French",Languages!B748,IF(Declaration!$I$4="Spanish",Languages!C748,IF(Declaration!$I$4="German",Languages!D748,IF(Declaration!$I$4="Chinese",Languages!E748,IF(Declaration!$I$4="Japanese",Languages!F748,IF(Declaration!$I$4="Portugese",Languages!G748)))))))</f>
        <v>Sheep</v>
      </c>
      <c r="I66" s="166"/>
      <c r="J66" s="166"/>
      <c r="K66" s="166"/>
      <c r="L66" s="166"/>
      <c r="M66" s="166"/>
      <c r="N66" s="166"/>
      <c r="O66" s="166"/>
      <c r="P66" s="166"/>
      <c r="Q66" s="166"/>
      <c r="R66" s="166"/>
      <c r="S66" s="166"/>
      <c r="T66" s="166"/>
    </row>
    <row r="67" spans="1:20" ht="15.5" x14ac:dyDescent="0.35">
      <c r="A67" s="166" t="s">
        <v>5</v>
      </c>
      <c r="B67" s="165" t="s">
        <v>81</v>
      </c>
      <c r="C67" s="166"/>
      <c r="D67" s="166"/>
      <c r="E67" s="166"/>
      <c r="F67" s="166"/>
      <c r="G67" s="166"/>
      <c r="H67" s="166" t="str">
        <f>IF(Declaration!$I$4="English",Languages!A749,IF(Declaration!$I$4="French",Languages!B749,IF(Declaration!$I$4="Spanish",Languages!C749,IF(Declaration!$I$4="German",Languages!D749,IF(Declaration!$I$4="Chinese",Languages!E749,IF(Declaration!$I$4="Japanese",Languages!F749,IF(Declaration!$I$4="Portugese",Languages!G749)))))))</f>
        <v>Shellfish</v>
      </c>
      <c r="I67" s="166"/>
      <c r="J67" s="166"/>
      <c r="K67" s="166"/>
      <c r="L67" s="166"/>
      <c r="M67" s="166"/>
      <c r="N67" s="166"/>
      <c r="O67" s="166"/>
      <c r="P67" s="166"/>
      <c r="Q67" s="166"/>
      <c r="R67" s="166"/>
      <c r="S67" s="166"/>
      <c r="T67" s="166"/>
    </row>
    <row r="68" spans="1:20" ht="15.5" x14ac:dyDescent="0.35">
      <c r="A68" s="166" t="s">
        <v>5</v>
      </c>
      <c r="B68" s="165" t="s">
        <v>82</v>
      </c>
      <c r="C68" s="166"/>
      <c r="D68" s="166"/>
      <c r="E68" s="166"/>
      <c r="F68" s="166"/>
      <c r="G68" s="166"/>
      <c r="H68" s="166" t="str">
        <f>IF(Declaration!$I$4="English",Languages!A750,IF(Declaration!$I$4="French",Languages!B750,IF(Declaration!$I$4="Spanish",Languages!C750,IF(Declaration!$I$4="German",Languages!D750,IF(Declaration!$I$4="Chinese",Languages!E750,IF(Declaration!$I$4="Japanese",Languages!F750,IF(Declaration!$I$4="Portugese",Languages!G750)))))))</f>
        <v>Shrimp</v>
      </c>
      <c r="I68" s="166"/>
      <c r="J68" s="166"/>
      <c r="K68" s="166"/>
      <c r="L68" s="166"/>
      <c r="M68" s="166"/>
      <c r="N68" s="166"/>
      <c r="O68" s="166"/>
      <c r="P68" s="166"/>
      <c r="Q68" s="166"/>
      <c r="R68" s="166"/>
      <c r="S68" s="166"/>
      <c r="T68" s="166"/>
    </row>
    <row r="69" spans="1:20" ht="15.5" x14ac:dyDescent="0.35">
      <c r="A69" s="166" t="s">
        <v>5</v>
      </c>
      <c r="B69" s="165" t="s">
        <v>83</v>
      </c>
      <c r="C69" s="166"/>
      <c r="D69" s="166"/>
      <c r="E69" s="166"/>
      <c r="F69" s="166"/>
      <c r="G69" s="166"/>
      <c r="H69" s="166" t="str">
        <f>IF(Declaration!$I$4="English",Languages!A751,IF(Declaration!$I$4="French",Languages!B751,IF(Declaration!$I$4="Spanish",Languages!C751,IF(Declaration!$I$4="German",Languages!D751,IF(Declaration!$I$4="Chinese",Languages!E751,IF(Declaration!$I$4="Japanese",Languages!F751,IF(Declaration!$I$4="Portugese",Languages!G751)))))))</f>
        <v>Silk Cocoons</v>
      </c>
      <c r="I69" s="166"/>
      <c r="J69" s="166"/>
      <c r="K69" s="166"/>
      <c r="L69" s="166"/>
      <c r="M69" s="166"/>
      <c r="N69" s="166"/>
      <c r="O69" s="166"/>
      <c r="P69" s="166"/>
      <c r="Q69" s="166"/>
      <c r="R69" s="166"/>
      <c r="S69" s="166"/>
      <c r="T69" s="166"/>
    </row>
    <row r="70" spans="1:20" ht="15.5" x14ac:dyDescent="0.35">
      <c r="A70" s="166" t="s">
        <v>5</v>
      </c>
      <c r="B70" s="165" t="s">
        <v>84</v>
      </c>
      <c r="C70" s="166"/>
      <c r="D70" s="166"/>
      <c r="E70" s="166"/>
      <c r="F70" s="166"/>
      <c r="G70" s="166"/>
      <c r="H70" s="166" t="str">
        <f>IF(Declaration!$I$4="English",Languages!A752,IF(Declaration!$I$4="French",Languages!B752,IF(Declaration!$I$4="Spanish",Languages!C752,IF(Declaration!$I$4="German",Languages!D752,IF(Declaration!$I$4="Chinese",Languages!E752,IF(Declaration!$I$4="Japanese",Languages!F752,IF(Declaration!$I$4="Portugese",Languages!G752)))))))</f>
        <v>Sisal</v>
      </c>
      <c r="I70" s="166"/>
      <c r="J70" s="166"/>
      <c r="K70" s="166"/>
      <c r="L70" s="166"/>
      <c r="M70" s="166"/>
      <c r="N70" s="166"/>
      <c r="O70" s="166"/>
      <c r="P70" s="166"/>
      <c r="Q70" s="166"/>
      <c r="R70" s="166"/>
      <c r="S70" s="166"/>
      <c r="T70" s="166"/>
    </row>
    <row r="71" spans="1:20" ht="15.5" x14ac:dyDescent="0.35">
      <c r="A71" s="166" t="s">
        <v>5</v>
      </c>
      <c r="B71" s="165" t="s">
        <v>85</v>
      </c>
      <c r="C71" s="166"/>
      <c r="D71" s="166"/>
      <c r="E71" s="166"/>
      <c r="F71" s="166"/>
      <c r="G71" s="166"/>
      <c r="H71" s="166" t="str">
        <f>IF(Declaration!$I$4="English",Languages!A753,IF(Declaration!$I$4="French",Languages!B753,IF(Declaration!$I$4="Spanish",Languages!C753,IF(Declaration!$I$4="German",Languages!D753,IF(Declaration!$I$4="Chinese",Languages!E753,IF(Declaration!$I$4="Japanese",Languages!F753,IF(Declaration!$I$4="Portugese",Languages!G753)))))))</f>
        <v>Strawberries</v>
      </c>
      <c r="I71" s="166"/>
      <c r="J71" s="166"/>
      <c r="K71" s="166"/>
      <c r="L71" s="166"/>
      <c r="M71" s="166"/>
      <c r="N71" s="166"/>
      <c r="O71" s="166"/>
      <c r="P71" s="166"/>
      <c r="Q71" s="166"/>
      <c r="R71" s="166"/>
      <c r="S71" s="166"/>
      <c r="T71" s="166"/>
    </row>
    <row r="72" spans="1:20" ht="15.5" x14ac:dyDescent="0.35">
      <c r="A72" s="166" t="s">
        <v>5</v>
      </c>
      <c r="B72" s="165" t="s">
        <v>86</v>
      </c>
      <c r="C72" s="166"/>
      <c r="D72" s="166"/>
      <c r="E72" s="166"/>
      <c r="F72" s="166"/>
      <c r="G72" s="166"/>
      <c r="H72" s="166" t="str">
        <f>IF(Declaration!$I$4="English",Languages!A754,IF(Declaration!$I$4="French",Languages!B754,IF(Declaration!$I$4="Spanish",Languages!C754,IF(Declaration!$I$4="German",Languages!D754,IF(Declaration!$I$4="Chinese",Languages!E754,IF(Declaration!$I$4="Japanese",Languages!F754,IF(Declaration!$I$4="Portugese",Languages!G754)))))))</f>
        <v>Sugar Beets</v>
      </c>
      <c r="I72" s="166"/>
      <c r="J72" s="166"/>
      <c r="K72" s="166"/>
      <c r="L72" s="166"/>
      <c r="M72" s="166"/>
      <c r="N72" s="166"/>
      <c r="O72" s="166"/>
      <c r="P72" s="166"/>
      <c r="Q72" s="166"/>
      <c r="R72" s="166"/>
      <c r="S72" s="166"/>
      <c r="T72" s="166"/>
    </row>
    <row r="73" spans="1:20" ht="15.5" x14ac:dyDescent="0.35">
      <c r="A73" s="166" t="s">
        <v>5</v>
      </c>
      <c r="B73" s="165" t="s">
        <v>87</v>
      </c>
      <c r="C73" s="166"/>
      <c r="D73" s="166"/>
      <c r="E73" s="166"/>
      <c r="F73" s="166"/>
      <c r="G73" s="166"/>
      <c r="H73" s="166" t="str">
        <f>IF(Declaration!$I$4="English",Languages!A755,IF(Declaration!$I$4="French",Languages!B755,IF(Declaration!$I$4="Spanish",Languages!C755,IF(Declaration!$I$4="German",Languages!D755,IF(Declaration!$I$4="Chinese",Languages!E755,IF(Declaration!$I$4="Japanese",Languages!F755,IF(Declaration!$I$4="Portugese",Languages!G755)))))))</f>
        <v>Sugarcane</v>
      </c>
      <c r="I73" s="166"/>
      <c r="J73" s="166"/>
      <c r="K73" s="166"/>
      <c r="L73" s="166"/>
      <c r="M73" s="166"/>
      <c r="N73" s="166"/>
      <c r="O73" s="166"/>
      <c r="P73" s="166"/>
      <c r="Q73" s="166"/>
      <c r="R73" s="166"/>
      <c r="S73" s="166"/>
      <c r="T73" s="166"/>
    </row>
    <row r="74" spans="1:20" ht="15.5" x14ac:dyDescent="0.35">
      <c r="A74" s="166" t="s">
        <v>5</v>
      </c>
      <c r="B74" s="165" t="s">
        <v>88</v>
      </c>
      <c r="C74" s="166"/>
      <c r="D74" s="166"/>
      <c r="E74" s="166"/>
      <c r="F74" s="166"/>
      <c r="G74" s="166"/>
      <c r="H74" s="166" t="str">
        <f>IF(Declaration!$I$4="English",Languages!A756,IF(Declaration!$I$4="French",Languages!B756,IF(Declaration!$I$4="Spanish",Languages!C756,IF(Declaration!$I$4="German",Languages!D756,IF(Declaration!$I$4="Chinese",Languages!E756,IF(Declaration!$I$4="Japanese",Languages!F756,IF(Declaration!$I$4="Portugese",Languages!G756)))))))</f>
        <v>Sunflowers</v>
      </c>
      <c r="I74" s="166"/>
      <c r="J74" s="166"/>
      <c r="K74" s="166"/>
      <c r="L74" s="166"/>
      <c r="M74" s="166"/>
      <c r="N74" s="166"/>
      <c r="O74" s="166"/>
      <c r="P74" s="166"/>
      <c r="Q74" s="166"/>
      <c r="R74" s="166"/>
      <c r="S74" s="166"/>
      <c r="T74" s="166"/>
    </row>
    <row r="75" spans="1:20" ht="15.5" x14ac:dyDescent="0.35">
      <c r="A75" s="166" t="s">
        <v>5</v>
      </c>
      <c r="B75" s="165" t="s">
        <v>89</v>
      </c>
      <c r="C75" s="166"/>
      <c r="D75" s="166"/>
      <c r="E75" s="166"/>
      <c r="F75" s="166"/>
      <c r="G75" s="166"/>
      <c r="H75" s="166" t="str">
        <f>IF(Declaration!$I$4="English",Languages!A757,IF(Declaration!$I$4="French",Languages!B757,IF(Declaration!$I$4="Spanish",Languages!C757,IF(Declaration!$I$4="German",Languages!D757,IF(Declaration!$I$4="Chinese",Languages!E757,IF(Declaration!$I$4="Japanese",Languages!F757,IF(Declaration!$I$4="Portugese",Languages!G757)))))))</f>
        <v>Sweet Potatoes</v>
      </c>
      <c r="I75" s="166"/>
      <c r="J75" s="166"/>
      <c r="K75" s="166"/>
      <c r="L75" s="166"/>
      <c r="M75" s="166"/>
      <c r="N75" s="166"/>
      <c r="O75" s="166"/>
      <c r="P75" s="166"/>
      <c r="Q75" s="166"/>
      <c r="R75" s="166"/>
      <c r="S75" s="166"/>
      <c r="T75" s="166"/>
    </row>
    <row r="76" spans="1:20" ht="15.5" x14ac:dyDescent="0.35">
      <c r="A76" s="166" t="s">
        <v>5</v>
      </c>
      <c r="B76" s="165" t="s">
        <v>90</v>
      </c>
      <c r="C76" s="166"/>
      <c r="D76" s="166"/>
      <c r="E76" s="166"/>
      <c r="F76" s="166"/>
      <c r="G76" s="166"/>
      <c r="H76" s="166" t="str">
        <f>IF(Declaration!$I$4="English",Languages!A758,IF(Declaration!$I$4="French",Languages!B758,IF(Declaration!$I$4="Spanish",Languages!C758,IF(Declaration!$I$4="German",Languages!D758,IF(Declaration!$I$4="Chinese",Languages!E758,IF(Declaration!$I$4="Japanese",Languages!F758,IF(Declaration!$I$4="Portugese",Languages!G758)))))))</f>
        <v>Tea</v>
      </c>
      <c r="I76" s="166"/>
      <c r="J76" s="166"/>
      <c r="K76" s="166"/>
      <c r="L76" s="166"/>
      <c r="M76" s="166"/>
      <c r="N76" s="166"/>
      <c r="O76" s="166"/>
      <c r="P76" s="166"/>
      <c r="Q76" s="166"/>
      <c r="R76" s="166"/>
      <c r="S76" s="166"/>
      <c r="T76" s="166"/>
    </row>
    <row r="77" spans="1:20" ht="15.5" x14ac:dyDescent="0.35">
      <c r="A77" s="166" t="s">
        <v>5</v>
      </c>
      <c r="B77" s="165" t="s">
        <v>91</v>
      </c>
      <c r="C77" s="166"/>
      <c r="D77" s="166"/>
      <c r="E77" s="166"/>
      <c r="F77" s="166"/>
      <c r="G77" s="166"/>
      <c r="H77" s="166" t="str">
        <f>IF(Declaration!$I$4="English",Languages!A759,IF(Declaration!$I$4="French",Languages!B759,IF(Declaration!$I$4="Spanish",Languages!C759,IF(Declaration!$I$4="German",Languages!D759,IF(Declaration!$I$4="Chinese",Languages!E759,IF(Declaration!$I$4="Japanese",Languages!F759,IF(Declaration!$I$4="Portugese",Languages!G759)))))))</f>
        <v>Teak</v>
      </c>
      <c r="I77" s="166"/>
      <c r="J77" s="166"/>
      <c r="K77" s="166"/>
      <c r="L77" s="166"/>
      <c r="M77" s="166"/>
      <c r="N77" s="166"/>
      <c r="O77" s="166"/>
      <c r="P77" s="166"/>
      <c r="Q77" s="166"/>
      <c r="R77" s="166"/>
      <c r="S77" s="166"/>
      <c r="T77" s="166"/>
    </row>
    <row r="78" spans="1:20" ht="15.5" x14ac:dyDescent="0.35">
      <c r="A78" s="166" t="s">
        <v>5</v>
      </c>
      <c r="B78" s="165" t="s">
        <v>92</v>
      </c>
      <c r="C78" s="166"/>
      <c r="D78" s="166"/>
      <c r="E78" s="166"/>
      <c r="F78" s="166"/>
      <c r="G78" s="166"/>
      <c r="H78" s="166" t="str">
        <f>IF(Declaration!$I$4="English",Languages!A760,IF(Declaration!$I$4="French",Languages!B760,IF(Declaration!$I$4="Spanish",Languages!C760,IF(Declaration!$I$4="German",Languages!D760,IF(Declaration!$I$4="Chinese",Languages!E760,IF(Declaration!$I$4="Japanese",Languages!F760,IF(Declaration!$I$4="Portugese",Languages!G760)))))))</f>
        <v>Tilapia (fish)</v>
      </c>
      <c r="I78" s="166"/>
      <c r="J78" s="166"/>
      <c r="K78" s="166"/>
      <c r="L78" s="166"/>
      <c r="M78" s="166"/>
      <c r="N78" s="166"/>
      <c r="O78" s="166"/>
      <c r="P78" s="166"/>
      <c r="Q78" s="166"/>
      <c r="R78" s="166"/>
      <c r="S78" s="166"/>
      <c r="T78" s="166"/>
    </row>
    <row r="79" spans="1:20" ht="15.5" x14ac:dyDescent="0.35">
      <c r="A79" s="166" t="s">
        <v>4</v>
      </c>
      <c r="B79" s="165" t="s">
        <v>93</v>
      </c>
      <c r="C79" s="166"/>
      <c r="D79" s="166"/>
      <c r="E79" s="166"/>
      <c r="F79" s="166"/>
      <c r="G79" s="166"/>
      <c r="H79" s="166" t="str">
        <f>IF(Declaration!$I$4="English",Languages!A761,IF(Declaration!$I$4="French",Languages!B761,IF(Declaration!$I$4="Spanish",Languages!C761,IF(Declaration!$I$4="German",Languages!D761,IF(Declaration!$I$4="Chinese",Languages!E761,IF(Declaration!$I$4="Japanese",Languages!F761,IF(Declaration!$I$4="Portugese",Languages!G761)))))))</f>
        <v>Timber</v>
      </c>
      <c r="I79" s="166"/>
      <c r="J79" s="166"/>
      <c r="K79" s="166"/>
      <c r="L79" s="166"/>
      <c r="M79" s="166"/>
      <c r="N79" s="166"/>
      <c r="O79" s="166"/>
      <c r="P79" s="166"/>
      <c r="Q79" s="166"/>
      <c r="R79" s="166"/>
      <c r="S79" s="166"/>
      <c r="T79" s="166"/>
    </row>
    <row r="80" spans="1:20" ht="15.5" x14ac:dyDescent="0.35">
      <c r="A80" s="166" t="s">
        <v>4</v>
      </c>
      <c r="B80" s="165" t="s">
        <v>5345</v>
      </c>
      <c r="C80" s="166"/>
      <c r="D80" s="166"/>
      <c r="E80" s="166"/>
      <c r="F80" s="166"/>
      <c r="G80" s="166"/>
      <c r="H80" s="166" t="str">
        <f>IF(Declaration!$I$4="English",Languages!A762,IF(Declaration!$I$4="French",Languages!B762,IF(Declaration!$I$4="Spanish",Languages!C762,IF(Declaration!$I$4="German",Languages!D762,IF(Declaration!$I$4="Chinese",Languages!E762,IF(Declaration!$I$4="Japanese",Languages!F762,IF(Declaration!$I$4="Portugese",Languages!G762)))))))</f>
        <v>Tobacco</v>
      </c>
      <c r="I80" s="166"/>
      <c r="J80" s="166"/>
      <c r="K80" s="166"/>
      <c r="L80" s="166"/>
      <c r="M80" s="166"/>
      <c r="N80" s="166"/>
      <c r="O80" s="166"/>
      <c r="P80" s="166"/>
      <c r="Q80" s="166"/>
      <c r="R80" s="166"/>
      <c r="S80" s="166"/>
      <c r="T80" s="166"/>
    </row>
    <row r="81" spans="1:20" ht="15.5" x14ac:dyDescent="0.35">
      <c r="A81" s="166" t="s">
        <v>4</v>
      </c>
      <c r="B81" s="165" t="s">
        <v>94</v>
      </c>
      <c r="C81" s="166"/>
      <c r="D81" s="166"/>
      <c r="E81" s="166"/>
      <c r="F81" s="166"/>
      <c r="G81" s="166"/>
      <c r="H81" s="166" t="str">
        <f>IF(Declaration!$I$4="English",Languages!A763,IF(Declaration!$I$4="French",Languages!B763,IF(Declaration!$I$4="Spanish",Languages!C763,IF(Declaration!$I$4="German",Languages!D763,IF(Declaration!$I$4="Chinese",Languages!E763,IF(Declaration!$I$4="Japanese",Languages!F763,IF(Declaration!$I$4="Portugese",Languages!G763)))))))</f>
        <v>Tomatoes</v>
      </c>
      <c r="I81" s="166"/>
      <c r="J81" s="166"/>
      <c r="K81" s="166"/>
      <c r="L81" s="166"/>
      <c r="M81" s="166"/>
      <c r="N81" s="166"/>
      <c r="O81" s="166"/>
      <c r="P81" s="166"/>
      <c r="Q81" s="166"/>
      <c r="R81" s="166"/>
      <c r="S81" s="166"/>
      <c r="T81" s="166"/>
    </row>
    <row r="82" spans="1:20" ht="15.5" x14ac:dyDescent="0.35">
      <c r="A82" s="166" t="s">
        <v>4</v>
      </c>
      <c r="B82" s="165" t="s">
        <v>95</v>
      </c>
      <c r="C82" s="166"/>
      <c r="D82" s="166"/>
      <c r="E82" s="166"/>
      <c r="F82" s="166"/>
      <c r="G82" s="166"/>
      <c r="H82" s="166" t="str">
        <f>IF(Declaration!$I$4="English",Languages!A764,IF(Declaration!$I$4="French",Languages!B764,IF(Declaration!$I$4="Spanish",Languages!C764,IF(Declaration!$I$4="German",Languages!D764,IF(Declaration!$I$4="Chinese",Languages!E764,IF(Declaration!$I$4="Japanese",Languages!F764,IF(Declaration!$I$4="Portugese",Languages!G764)))))))</f>
        <v>Vanilla</v>
      </c>
      <c r="I82" s="166"/>
      <c r="J82" s="166"/>
      <c r="K82" s="166"/>
      <c r="L82" s="166"/>
      <c r="M82" s="166"/>
      <c r="N82" s="166"/>
      <c r="O82" s="166"/>
      <c r="P82" s="166"/>
      <c r="Q82" s="166"/>
      <c r="R82" s="166"/>
      <c r="S82" s="166"/>
      <c r="T82" s="166"/>
    </row>
    <row r="83" spans="1:20" ht="15.5" x14ac:dyDescent="0.35">
      <c r="A83" s="166" t="s">
        <v>4</v>
      </c>
      <c r="B83" s="165" t="s">
        <v>96</v>
      </c>
      <c r="C83" s="166"/>
      <c r="D83" s="166"/>
      <c r="E83" s="166"/>
      <c r="F83" s="166"/>
      <c r="G83" s="166"/>
      <c r="H83" s="166" t="str">
        <f>IF(Declaration!$I$4="English",Languages!A765,IF(Declaration!$I$4="French",Languages!B765,IF(Declaration!$I$4="Spanish",Languages!C765,IF(Declaration!$I$4="German",Languages!D765,IF(Declaration!$I$4="Chinese",Languages!E765,IF(Declaration!$I$4="Japanese",Languages!F765,IF(Declaration!$I$4="Portugese",Languages!G765)))))))</f>
        <v>Wheat</v>
      </c>
      <c r="I83" s="166"/>
      <c r="J83" s="166"/>
      <c r="K83" s="166"/>
      <c r="L83" s="166"/>
      <c r="M83" s="166"/>
      <c r="N83" s="166"/>
      <c r="O83" s="166"/>
      <c r="P83" s="166"/>
      <c r="Q83" s="166"/>
      <c r="R83" s="166"/>
      <c r="S83" s="166"/>
      <c r="T83" s="166"/>
    </row>
    <row r="84" spans="1:20" ht="15.5" x14ac:dyDescent="0.35">
      <c r="A84" s="166" t="s">
        <v>4</v>
      </c>
      <c r="B84" s="165" t="s">
        <v>97</v>
      </c>
      <c r="C84" s="166"/>
      <c r="D84" s="166"/>
      <c r="E84" s="166"/>
      <c r="F84" s="166"/>
      <c r="G84" s="166"/>
      <c r="H84" s="166" t="str">
        <f>IF(Declaration!$I$4="English",Languages!A766,IF(Declaration!$I$4="French",Languages!B766,IF(Declaration!$I$4="Spanish",Languages!C766,IF(Declaration!$I$4="German",Languages!D766,IF(Declaration!$I$4="Chinese",Languages!E766,IF(Declaration!$I$4="Japanese",Languages!F766,IF(Declaration!$I$4="Portugese",Languages!G766)))))))</f>
        <v>Yerba Mate (stimulant plant)</v>
      </c>
      <c r="I84" s="166"/>
      <c r="J84" s="166"/>
      <c r="K84" s="166"/>
      <c r="L84" s="166"/>
      <c r="M84" s="166"/>
      <c r="N84" s="166"/>
      <c r="O84" s="166"/>
      <c r="P84" s="166"/>
      <c r="Q84" s="166"/>
      <c r="R84" s="166"/>
      <c r="S84" s="166"/>
      <c r="T84" s="166"/>
    </row>
    <row r="85" spans="1:20" ht="15.5" x14ac:dyDescent="0.35">
      <c r="A85" s="166" t="s">
        <v>4</v>
      </c>
      <c r="B85" s="165" t="s">
        <v>98</v>
      </c>
      <c r="C85" s="166"/>
      <c r="D85" s="166"/>
      <c r="E85" s="166"/>
      <c r="F85" s="166"/>
      <c r="G85" s="166"/>
      <c r="H85" s="166"/>
      <c r="I85" s="166"/>
      <c r="J85" s="166"/>
      <c r="K85" s="166"/>
      <c r="L85" s="166"/>
      <c r="M85" s="166"/>
      <c r="N85" s="166"/>
      <c r="O85" s="166"/>
      <c r="P85" s="166"/>
      <c r="Q85" s="166"/>
      <c r="R85" s="166"/>
      <c r="S85" s="166"/>
      <c r="T85" s="166"/>
    </row>
    <row r="86" spans="1:20" ht="15.5" x14ac:dyDescent="0.35">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5" x14ac:dyDescent="0.35">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5" x14ac:dyDescent="0.35">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5" x14ac:dyDescent="0.35">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5" x14ac:dyDescent="0.35">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5" x14ac:dyDescent="0.35">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5" x14ac:dyDescent="0.35">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5" x14ac:dyDescent="0.35">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5" x14ac:dyDescent="0.35">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5" x14ac:dyDescent="0.35">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5" x14ac:dyDescent="0.35">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5" x14ac:dyDescent="0.35">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5" x14ac:dyDescent="0.35">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5" x14ac:dyDescent="0.35">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5" x14ac:dyDescent="0.35">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5" x14ac:dyDescent="0.35">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5" x14ac:dyDescent="0.35">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5" x14ac:dyDescent="0.35">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5" x14ac:dyDescent="0.35">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5" x14ac:dyDescent="0.35">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5" x14ac:dyDescent="0.35">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5" x14ac:dyDescent="0.35">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5" x14ac:dyDescent="0.35">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5" x14ac:dyDescent="0.35">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5" x14ac:dyDescent="0.35">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5" x14ac:dyDescent="0.35">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5" x14ac:dyDescent="0.35">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5" x14ac:dyDescent="0.35">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5" x14ac:dyDescent="0.35">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5" x14ac:dyDescent="0.35">
      <c r="A115" s="166" t="s">
        <v>4</v>
      </c>
      <c r="B115" s="272" t="s">
        <v>5350</v>
      </c>
      <c r="C115" s="166"/>
      <c r="D115" s="166"/>
      <c r="E115" s="166"/>
      <c r="F115" s="166"/>
      <c r="G115" s="166"/>
      <c r="H115" s="166"/>
      <c r="I115" s="166"/>
      <c r="J115" s="166"/>
      <c r="K115" s="166"/>
      <c r="L115" s="166"/>
      <c r="M115" s="166"/>
      <c r="N115" s="166"/>
      <c r="O115" s="166"/>
      <c r="P115" s="166"/>
      <c r="Q115" s="166"/>
      <c r="R115" s="166"/>
      <c r="S115" s="166"/>
      <c r="T115" s="166"/>
    </row>
    <row r="116" spans="1:20" ht="15.5" x14ac:dyDescent="0.35">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5" x14ac:dyDescent="0.35">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5" x14ac:dyDescent="0.35">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5" x14ac:dyDescent="0.35">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5" x14ac:dyDescent="0.35">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5" x14ac:dyDescent="0.35">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5" x14ac:dyDescent="0.35">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5" x14ac:dyDescent="0.35">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5" x14ac:dyDescent="0.35">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5" x14ac:dyDescent="0.35">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5" x14ac:dyDescent="0.35">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5" x14ac:dyDescent="0.35">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5" x14ac:dyDescent="0.35">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5" x14ac:dyDescent="0.35">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5" x14ac:dyDescent="0.35">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5" x14ac:dyDescent="0.35">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5" x14ac:dyDescent="0.35">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5" x14ac:dyDescent="0.35">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5" x14ac:dyDescent="0.35">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5" x14ac:dyDescent="0.35">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5" x14ac:dyDescent="0.35">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5" x14ac:dyDescent="0.35">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5" x14ac:dyDescent="0.35">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5" x14ac:dyDescent="0.35">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5" x14ac:dyDescent="0.35">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5" x14ac:dyDescent="0.35">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5" x14ac:dyDescent="0.35">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5" x14ac:dyDescent="0.35">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5" x14ac:dyDescent="0.35">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5" x14ac:dyDescent="0.35">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5" x14ac:dyDescent="0.35">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5" x14ac:dyDescent="0.35">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5" x14ac:dyDescent="0.35">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5" x14ac:dyDescent="0.35">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5" x14ac:dyDescent="0.35">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5" x14ac:dyDescent="0.35">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5" x14ac:dyDescent="0.35">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5" x14ac:dyDescent="0.35">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5" x14ac:dyDescent="0.35">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5" x14ac:dyDescent="0.35">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5" x14ac:dyDescent="0.35">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5" x14ac:dyDescent="0.35">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5" x14ac:dyDescent="0.35">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5" x14ac:dyDescent="0.35">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5" x14ac:dyDescent="0.35">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5" x14ac:dyDescent="0.35">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5" x14ac:dyDescent="0.35">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5" x14ac:dyDescent="0.35">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5" x14ac:dyDescent="0.35">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5" x14ac:dyDescent="0.35">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5" x14ac:dyDescent="0.35">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5" x14ac:dyDescent="0.35">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5" x14ac:dyDescent="0.35">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5" x14ac:dyDescent="0.35">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5" x14ac:dyDescent="0.35">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5" x14ac:dyDescent="0.35">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5" x14ac:dyDescent="0.35">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5" x14ac:dyDescent="0.35">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5" x14ac:dyDescent="0.35">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5" x14ac:dyDescent="0.35">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5" x14ac:dyDescent="0.35">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5" x14ac:dyDescent="0.35">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5" x14ac:dyDescent="0.35">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5" x14ac:dyDescent="0.35">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5" x14ac:dyDescent="0.35">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5" x14ac:dyDescent="0.35">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5" x14ac:dyDescent="0.35">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5" x14ac:dyDescent="0.35">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5" x14ac:dyDescent="0.35">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5" x14ac:dyDescent="0.35">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5" x14ac:dyDescent="0.35">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5" x14ac:dyDescent="0.35">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5" x14ac:dyDescent="0.35">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5" x14ac:dyDescent="0.35">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5" x14ac:dyDescent="0.35">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5" x14ac:dyDescent="0.35">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5" x14ac:dyDescent="0.35">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5" x14ac:dyDescent="0.35">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5" x14ac:dyDescent="0.35">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5" x14ac:dyDescent="0.35">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5" x14ac:dyDescent="0.35">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5" x14ac:dyDescent="0.35">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5" x14ac:dyDescent="0.35">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5" x14ac:dyDescent="0.35">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5" x14ac:dyDescent="0.35">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5" x14ac:dyDescent="0.35">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5" x14ac:dyDescent="0.35">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5" x14ac:dyDescent="0.35">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5" x14ac:dyDescent="0.35">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5" x14ac:dyDescent="0.35">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5" x14ac:dyDescent="0.35">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5" x14ac:dyDescent="0.35">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5" x14ac:dyDescent="0.35">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5" x14ac:dyDescent="0.35">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5" x14ac:dyDescent="0.35">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5" x14ac:dyDescent="0.35">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5" x14ac:dyDescent="0.35">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5" x14ac:dyDescent="0.35">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5" x14ac:dyDescent="0.35">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5" x14ac:dyDescent="0.35">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5" x14ac:dyDescent="0.35">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5" x14ac:dyDescent="0.35">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5" x14ac:dyDescent="0.35">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5" x14ac:dyDescent="0.35">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5" x14ac:dyDescent="0.35">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5" x14ac:dyDescent="0.35">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5" x14ac:dyDescent="0.35">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5" x14ac:dyDescent="0.35">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5" x14ac:dyDescent="0.35">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5" x14ac:dyDescent="0.35">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5" x14ac:dyDescent="0.35">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5" x14ac:dyDescent="0.35">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5" x14ac:dyDescent="0.35">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5" x14ac:dyDescent="0.35">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5" x14ac:dyDescent="0.35">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5" x14ac:dyDescent="0.35">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5" x14ac:dyDescent="0.35">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5" x14ac:dyDescent="0.35">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5" x14ac:dyDescent="0.35">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5" x14ac:dyDescent="0.35">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5" x14ac:dyDescent="0.35">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5" x14ac:dyDescent="0.35">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5" x14ac:dyDescent="0.35">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5" x14ac:dyDescent="0.35">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5" x14ac:dyDescent="0.35">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5" x14ac:dyDescent="0.35">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5" x14ac:dyDescent="0.35">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5" x14ac:dyDescent="0.35">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5" x14ac:dyDescent="0.35">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5" x14ac:dyDescent="0.35">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5" x14ac:dyDescent="0.35">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5" x14ac:dyDescent="0.35">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5" x14ac:dyDescent="0.35">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5" x14ac:dyDescent="0.35">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5" x14ac:dyDescent="0.35">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5" x14ac:dyDescent="0.35">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5" x14ac:dyDescent="0.35">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5" x14ac:dyDescent="0.35">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5" x14ac:dyDescent="0.35">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5" x14ac:dyDescent="0.35">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5" x14ac:dyDescent="0.35">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5" x14ac:dyDescent="0.35">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5" x14ac:dyDescent="0.35">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5" x14ac:dyDescent="0.35">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5" x14ac:dyDescent="0.35">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5" x14ac:dyDescent="0.35">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5" x14ac:dyDescent="0.35">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5" x14ac:dyDescent="0.35">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5" x14ac:dyDescent="0.35">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5" x14ac:dyDescent="0.35">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5" x14ac:dyDescent="0.35">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5" x14ac:dyDescent="0.35">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5" x14ac:dyDescent="0.35">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5" x14ac:dyDescent="0.35">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5" x14ac:dyDescent="0.35">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5" x14ac:dyDescent="0.35">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5" x14ac:dyDescent="0.35">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5" x14ac:dyDescent="0.35">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5" x14ac:dyDescent="0.35">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5" x14ac:dyDescent="0.35">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5" x14ac:dyDescent="0.35">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5" x14ac:dyDescent="0.35">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5" x14ac:dyDescent="0.35">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5" x14ac:dyDescent="0.35">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5" x14ac:dyDescent="0.35">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5" x14ac:dyDescent="0.35">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5" x14ac:dyDescent="0.35">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5" x14ac:dyDescent="0.35">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5" x14ac:dyDescent="0.35">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5" x14ac:dyDescent="0.35">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5" x14ac:dyDescent="0.35">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5" x14ac:dyDescent="0.35">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5" x14ac:dyDescent="0.35">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5" x14ac:dyDescent="0.35">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5" x14ac:dyDescent="0.35">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5" x14ac:dyDescent="0.35">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5" x14ac:dyDescent="0.35">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5" x14ac:dyDescent="0.35">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5" x14ac:dyDescent="0.35">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5" x14ac:dyDescent="0.35">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5" x14ac:dyDescent="0.35">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5" x14ac:dyDescent="0.35">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5" x14ac:dyDescent="0.35">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5" x14ac:dyDescent="0.35">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5" x14ac:dyDescent="0.35">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5" x14ac:dyDescent="0.35">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5" x14ac:dyDescent="0.35">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5" x14ac:dyDescent="0.35">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5" x14ac:dyDescent="0.35">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5" x14ac:dyDescent="0.35">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5" x14ac:dyDescent="0.35">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5" x14ac:dyDescent="0.35">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5" x14ac:dyDescent="0.35">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5" x14ac:dyDescent="0.35">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5" x14ac:dyDescent="0.35">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5" x14ac:dyDescent="0.35">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5" x14ac:dyDescent="0.35">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5" x14ac:dyDescent="0.35">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5" x14ac:dyDescent="0.35">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5" x14ac:dyDescent="0.35">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5" x14ac:dyDescent="0.35">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5" x14ac:dyDescent="0.35">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5" x14ac:dyDescent="0.35">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5" x14ac:dyDescent="0.35">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5" x14ac:dyDescent="0.35">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5" x14ac:dyDescent="0.35">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5" x14ac:dyDescent="0.35">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5" x14ac:dyDescent="0.35">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5" x14ac:dyDescent="0.35">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5" x14ac:dyDescent="0.35">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5" x14ac:dyDescent="0.35">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5" x14ac:dyDescent="0.35">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5" x14ac:dyDescent="0.35">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5" x14ac:dyDescent="0.35">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5" x14ac:dyDescent="0.35">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5" x14ac:dyDescent="0.35">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5" x14ac:dyDescent="0.35">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5" x14ac:dyDescent="0.35">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5" x14ac:dyDescent="0.35">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5" x14ac:dyDescent="0.35">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5" x14ac:dyDescent="0.35">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5" x14ac:dyDescent="0.35">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5" x14ac:dyDescent="0.35">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5" x14ac:dyDescent="0.35">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5" x14ac:dyDescent="0.35">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5" x14ac:dyDescent="0.35">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5" x14ac:dyDescent="0.35">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5" x14ac:dyDescent="0.35">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5" x14ac:dyDescent="0.35">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5" x14ac:dyDescent="0.35">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5" x14ac:dyDescent="0.35">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5" x14ac:dyDescent="0.35">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5" x14ac:dyDescent="0.35">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5" x14ac:dyDescent="0.35">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5" x14ac:dyDescent="0.35">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5" x14ac:dyDescent="0.35">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5" x14ac:dyDescent="0.35">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5" x14ac:dyDescent="0.35">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5" x14ac:dyDescent="0.35">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5" x14ac:dyDescent="0.35">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5" x14ac:dyDescent="0.35">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5" x14ac:dyDescent="0.35">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5" x14ac:dyDescent="0.35">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5" x14ac:dyDescent="0.35">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5" x14ac:dyDescent="0.35">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5" x14ac:dyDescent="0.35">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5" x14ac:dyDescent="0.35">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5" x14ac:dyDescent="0.35">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5" x14ac:dyDescent="0.35">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5" x14ac:dyDescent="0.35">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5" x14ac:dyDescent="0.35">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5" x14ac:dyDescent="0.35">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5" x14ac:dyDescent="0.35">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5" x14ac:dyDescent="0.35">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5" x14ac:dyDescent="0.35">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5" x14ac:dyDescent="0.35">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5" x14ac:dyDescent="0.35">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5" x14ac:dyDescent="0.35">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5" x14ac:dyDescent="0.35">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5" x14ac:dyDescent="0.35">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5" x14ac:dyDescent="0.35">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5" x14ac:dyDescent="0.35">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5" x14ac:dyDescent="0.35">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5" x14ac:dyDescent="0.35">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5" x14ac:dyDescent="0.35">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5" x14ac:dyDescent="0.35">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5" x14ac:dyDescent="0.35">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5" x14ac:dyDescent="0.35">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5" x14ac:dyDescent="0.35">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5" x14ac:dyDescent="0.35">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5" x14ac:dyDescent="0.35">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5" x14ac:dyDescent="0.35">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5" x14ac:dyDescent="0.35">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5" x14ac:dyDescent="0.35">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5" x14ac:dyDescent="0.35">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5" x14ac:dyDescent="0.35">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5" x14ac:dyDescent="0.35">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5" x14ac:dyDescent="0.35">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5" x14ac:dyDescent="0.35">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5" x14ac:dyDescent="0.35">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5" x14ac:dyDescent="0.35">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5" x14ac:dyDescent="0.35">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5" x14ac:dyDescent="0.35">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5" x14ac:dyDescent="0.35">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5" x14ac:dyDescent="0.35">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5" x14ac:dyDescent="0.35">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5" x14ac:dyDescent="0.35">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5" x14ac:dyDescent="0.35">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5" x14ac:dyDescent="0.35">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5" x14ac:dyDescent="0.35">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5" x14ac:dyDescent="0.35">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5" x14ac:dyDescent="0.35">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5" x14ac:dyDescent="0.35">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5" x14ac:dyDescent="0.35">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5" x14ac:dyDescent="0.35">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5" x14ac:dyDescent="0.35">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5" x14ac:dyDescent="0.35">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5" x14ac:dyDescent="0.35">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5" x14ac:dyDescent="0.35">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5" x14ac:dyDescent="0.35">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5" x14ac:dyDescent="0.35">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5" x14ac:dyDescent="0.35">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5" x14ac:dyDescent="0.35">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5" x14ac:dyDescent="0.35">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5" x14ac:dyDescent="0.35">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5" x14ac:dyDescent="0.35">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5" x14ac:dyDescent="0.35">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5" x14ac:dyDescent="0.35">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5" x14ac:dyDescent="0.35">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5" x14ac:dyDescent="0.35">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5" x14ac:dyDescent="0.35">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5" x14ac:dyDescent="0.35">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5" x14ac:dyDescent="0.35">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5" x14ac:dyDescent="0.35">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5" x14ac:dyDescent="0.35">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5" x14ac:dyDescent="0.35">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5" x14ac:dyDescent="0.35">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5" x14ac:dyDescent="0.35">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5" x14ac:dyDescent="0.35">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5" x14ac:dyDescent="0.35">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5" x14ac:dyDescent="0.35">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5" x14ac:dyDescent="0.35">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5" x14ac:dyDescent="0.35">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5" x14ac:dyDescent="0.35">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5" x14ac:dyDescent="0.35">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5" x14ac:dyDescent="0.35">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5" x14ac:dyDescent="0.35">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5" x14ac:dyDescent="0.35">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5" x14ac:dyDescent="0.35">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5" x14ac:dyDescent="0.35">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5" x14ac:dyDescent="0.35">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5" x14ac:dyDescent="0.35">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5" x14ac:dyDescent="0.35">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5" x14ac:dyDescent="0.35">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5" x14ac:dyDescent="0.35">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5" x14ac:dyDescent="0.35">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5" x14ac:dyDescent="0.35">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5" x14ac:dyDescent="0.35">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5" x14ac:dyDescent="0.35">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5" x14ac:dyDescent="0.35">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5" x14ac:dyDescent="0.35">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5" x14ac:dyDescent="0.35">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5" x14ac:dyDescent="0.35">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5" x14ac:dyDescent="0.35">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5" x14ac:dyDescent="0.35">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5" x14ac:dyDescent="0.35">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5" x14ac:dyDescent="0.35">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5" x14ac:dyDescent="0.35">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5" x14ac:dyDescent="0.35">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5" x14ac:dyDescent="0.35">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5" x14ac:dyDescent="0.35">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5" x14ac:dyDescent="0.35">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5" x14ac:dyDescent="0.35">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5" x14ac:dyDescent="0.35">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5" x14ac:dyDescent="0.35">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5" x14ac:dyDescent="0.35">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5" x14ac:dyDescent="0.35">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5" x14ac:dyDescent="0.35">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5" x14ac:dyDescent="0.35">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5" x14ac:dyDescent="0.35">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5" x14ac:dyDescent="0.35">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5" x14ac:dyDescent="0.35">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5" x14ac:dyDescent="0.35">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5" x14ac:dyDescent="0.35">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5" x14ac:dyDescent="0.35">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5" x14ac:dyDescent="0.35">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5" x14ac:dyDescent="0.35">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5" x14ac:dyDescent="0.35">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5" x14ac:dyDescent="0.35">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5" x14ac:dyDescent="0.35">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5" x14ac:dyDescent="0.35">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5" x14ac:dyDescent="0.35">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5" x14ac:dyDescent="0.35">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5" x14ac:dyDescent="0.35">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5" x14ac:dyDescent="0.35">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5" x14ac:dyDescent="0.35">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5" x14ac:dyDescent="0.35">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5" x14ac:dyDescent="0.35">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5" x14ac:dyDescent="0.35">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5" x14ac:dyDescent="0.35">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5" x14ac:dyDescent="0.35">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5" x14ac:dyDescent="0.35">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5" x14ac:dyDescent="0.35">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5" x14ac:dyDescent="0.35">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5" x14ac:dyDescent="0.35">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5" x14ac:dyDescent="0.35">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5" x14ac:dyDescent="0.35">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5" x14ac:dyDescent="0.35">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5" x14ac:dyDescent="0.35">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5" x14ac:dyDescent="0.35">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5" x14ac:dyDescent="0.35">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5" x14ac:dyDescent="0.35">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5" x14ac:dyDescent="0.35">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5" x14ac:dyDescent="0.35">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5" x14ac:dyDescent="0.35">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5" x14ac:dyDescent="0.35">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5" x14ac:dyDescent="0.35">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5" x14ac:dyDescent="0.35">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5" x14ac:dyDescent="0.35">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5" x14ac:dyDescent="0.35">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5" x14ac:dyDescent="0.35">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5" x14ac:dyDescent="0.35">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5" x14ac:dyDescent="0.35">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5" x14ac:dyDescent="0.35">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5" x14ac:dyDescent="0.35">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5" x14ac:dyDescent="0.35">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5" x14ac:dyDescent="0.35">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5" x14ac:dyDescent="0.35">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5" x14ac:dyDescent="0.35">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5" x14ac:dyDescent="0.35">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5" x14ac:dyDescent="0.35">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5" x14ac:dyDescent="0.35">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5" x14ac:dyDescent="0.35">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5" x14ac:dyDescent="0.35">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5" x14ac:dyDescent="0.35">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5" x14ac:dyDescent="0.35">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5" x14ac:dyDescent="0.35">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5" x14ac:dyDescent="0.35">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5" x14ac:dyDescent="0.35">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5" x14ac:dyDescent="0.35">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5" x14ac:dyDescent="0.35">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5" x14ac:dyDescent="0.35">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5" x14ac:dyDescent="0.35">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5" x14ac:dyDescent="0.35">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5" x14ac:dyDescent="0.35">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5" x14ac:dyDescent="0.35">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5" x14ac:dyDescent="0.35">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5" x14ac:dyDescent="0.35">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5" x14ac:dyDescent="0.35">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5" x14ac:dyDescent="0.35">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5" x14ac:dyDescent="0.35">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5" x14ac:dyDescent="0.35">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5" x14ac:dyDescent="0.35">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5" x14ac:dyDescent="0.35">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5" x14ac:dyDescent="0.35">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5" x14ac:dyDescent="0.35">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5" x14ac:dyDescent="0.35">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5" x14ac:dyDescent="0.35">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5" x14ac:dyDescent="0.35">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5" x14ac:dyDescent="0.35">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5" x14ac:dyDescent="0.35">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5" x14ac:dyDescent="0.35">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5" x14ac:dyDescent="0.35">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5" x14ac:dyDescent="0.35">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5" x14ac:dyDescent="0.35">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5" x14ac:dyDescent="0.35">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5" x14ac:dyDescent="0.35">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5" x14ac:dyDescent="0.35">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5" x14ac:dyDescent="0.35">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5" x14ac:dyDescent="0.35">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5" x14ac:dyDescent="0.35">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5" x14ac:dyDescent="0.35">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5" x14ac:dyDescent="0.35">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5" x14ac:dyDescent="0.35">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5" x14ac:dyDescent="0.35">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5" x14ac:dyDescent="0.35">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5" x14ac:dyDescent="0.35">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5" x14ac:dyDescent="0.35">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5" x14ac:dyDescent="0.35">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5" x14ac:dyDescent="0.35">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5" x14ac:dyDescent="0.35">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5" x14ac:dyDescent="0.35">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5" x14ac:dyDescent="0.35">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5" x14ac:dyDescent="0.35">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5" x14ac:dyDescent="0.35">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5" x14ac:dyDescent="0.35">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5" x14ac:dyDescent="0.35">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5" x14ac:dyDescent="0.35">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5" x14ac:dyDescent="0.35">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5" x14ac:dyDescent="0.35">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5" x14ac:dyDescent="0.35">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5" x14ac:dyDescent="0.35">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5" x14ac:dyDescent="0.35">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5" x14ac:dyDescent="0.35">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5" x14ac:dyDescent="0.35">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5" x14ac:dyDescent="0.35">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5" x14ac:dyDescent="0.35">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5" x14ac:dyDescent="0.35">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5" x14ac:dyDescent="0.35">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5" x14ac:dyDescent="0.35">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5" x14ac:dyDescent="0.35">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5" x14ac:dyDescent="0.35">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5" x14ac:dyDescent="0.35">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5" x14ac:dyDescent="0.35">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5" x14ac:dyDescent="0.35">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5" x14ac:dyDescent="0.35">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5" x14ac:dyDescent="0.35">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5" x14ac:dyDescent="0.35">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5" x14ac:dyDescent="0.35">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5" x14ac:dyDescent="0.35">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5" x14ac:dyDescent="0.35">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5" x14ac:dyDescent="0.35">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5" x14ac:dyDescent="0.35">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5" x14ac:dyDescent="0.35">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5" x14ac:dyDescent="0.35">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5" x14ac:dyDescent="0.35">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5" x14ac:dyDescent="0.35">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5" x14ac:dyDescent="0.35">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5" x14ac:dyDescent="0.35">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5" x14ac:dyDescent="0.35">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5" x14ac:dyDescent="0.35">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5" x14ac:dyDescent="0.35">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5" x14ac:dyDescent="0.35">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5" x14ac:dyDescent="0.35">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5" x14ac:dyDescent="0.35">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5" x14ac:dyDescent="0.35">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5" x14ac:dyDescent="0.35">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5" x14ac:dyDescent="0.35">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5" x14ac:dyDescent="0.35">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5" x14ac:dyDescent="0.35">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5" x14ac:dyDescent="0.35">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5" x14ac:dyDescent="0.35">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5" x14ac:dyDescent="0.35">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5" x14ac:dyDescent="0.35">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5" x14ac:dyDescent="0.35">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5" x14ac:dyDescent="0.35">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5" x14ac:dyDescent="0.35">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5" x14ac:dyDescent="0.35">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5" x14ac:dyDescent="0.35">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5" x14ac:dyDescent="0.35">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5" x14ac:dyDescent="0.35">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5" x14ac:dyDescent="0.35">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5" x14ac:dyDescent="0.35">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5" x14ac:dyDescent="0.35">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5" x14ac:dyDescent="0.35">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5" x14ac:dyDescent="0.35">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5" x14ac:dyDescent="0.35">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5" x14ac:dyDescent="0.35">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5" x14ac:dyDescent="0.35">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5" x14ac:dyDescent="0.35">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5" x14ac:dyDescent="0.35">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5" x14ac:dyDescent="0.35">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5" x14ac:dyDescent="0.35">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5" x14ac:dyDescent="0.35">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5" x14ac:dyDescent="0.35">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5" x14ac:dyDescent="0.35">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5" x14ac:dyDescent="0.35">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5" x14ac:dyDescent="0.35">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5" x14ac:dyDescent="0.35">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5" x14ac:dyDescent="0.35">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5" x14ac:dyDescent="0.35">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5" x14ac:dyDescent="0.35">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5" x14ac:dyDescent="0.35">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5" x14ac:dyDescent="0.35">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5" x14ac:dyDescent="0.35">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5" x14ac:dyDescent="0.35">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5" x14ac:dyDescent="0.35">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5" x14ac:dyDescent="0.35">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5" x14ac:dyDescent="0.35">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5" x14ac:dyDescent="0.35">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5" x14ac:dyDescent="0.35">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5" x14ac:dyDescent="0.35">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5" x14ac:dyDescent="0.35">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5" x14ac:dyDescent="0.35">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5" x14ac:dyDescent="0.35">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5" x14ac:dyDescent="0.35">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5" x14ac:dyDescent="0.35">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5" x14ac:dyDescent="0.35">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5" x14ac:dyDescent="0.35">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5" x14ac:dyDescent="0.35">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5" x14ac:dyDescent="0.35">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5" x14ac:dyDescent="0.35">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5" x14ac:dyDescent="0.35">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5" x14ac:dyDescent="0.35">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5" x14ac:dyDescent="0.35">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5" x14ac:dyDescent="0.35">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5" x14ac:dyDescent="0.35">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5" x14ac:dyDescent="0.35">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5" x14ac:dyDescent="0.35">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5" x14ac:dyDescent="0.35">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5" x14ac:dyDescent="0.35">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5" x14ac:dyDescent="0.35">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5" x14ac:dyDescent="0.35">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5" x14ac:dyDescent="0.35">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5" x14ac:dyDescent="0.35">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5" x14ac:dyDescent="0.35">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5" x14ac:dyDescent="0.35">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5" x14ac:dyDescent="0.35">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5" x14ac:dyDescent="0.35">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5" x14ac:dyDescent="0.35">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5" x14ac:dyDescent="0.35">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5" x14ac:dyDescent="0.35">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5" x14ac:dyDescent="0.35">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5" x14ac:dyDescent="0.35">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5" x14ac:dyDescent="0.35">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5" x14ac:dyDescent="0.35">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5" x14ac:dyDescent="0.35">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5" x14ac:dyDescent="0.35">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5" x14ac:dyDescent="0.35">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5" x14ac:dyDescent="0.35">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5" x14ac:dyDescent="0.35">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5" x14ac:dyDescent="0.35">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5" x14ac:dyDescent="0.35">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5" x14ac:dyDescent="0.35">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5" x14ac:dyDescent="0.35">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5" x14ac:dyDescent="0.35">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5" x14ac:dyDescent="0.35">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5" x14ac:dyDescent="0.35">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5" x14ac:dyDescent="0.35">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5" x14ac:dyDescent="0.35">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5" x14ac:dyDescent="0.35">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5" x14ac:dyDescent="0.35">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5" x14ac:dyDescent="0.35">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5" x14ac:dyDescent="0.35">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5" x14ac:dyDescent="0.35">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5" x14ac:dyDescent="0.35">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5" x14ac:dyDescent="0.35">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5" x14ac:dyDescent="0.35">
      <c r="A723" s="166"/>
      <c r="B723" s="166"/>
      <c r="H723" s="166"/>
    </row>
    <row r="724" spans="1:20" ht="15.5" x14ac:dyDescent="0.35">
      <c r="A724" s="166"/>
      <c r="B724" s="166"/>
    </row>
  </sheetData>
  <sheetProtection algorithmName="SHA-512" hashValue="zBjSsSLpn4bhtHXZ09NIWpknd5B3g+cWzK+BHkXYoEMitRAjZLVRa/SGgqhrrDPW9GcaiuaWVLQyki7lYdU8og==" saltValue="DyeO7Ow4hoHQjLszg3YgJ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62"/>
  <sheetViews>
    <sheetView topLeftCell="A7" zoomScale="80" zoomScaleNormal="80" workbookViewId="0">
      <pane ySplit="3" topLeftCell="A869" activePane="bottomLeft" state="frozen"/>
      <selection activeCell="B27" sqref="B27"/>
      <selection pane="bottomLeft" activeCell="A877" sqref="A877"/>
    </sheetView>
  </sheetViews>
  <sheetFormatPr defaultColWidth="8.81640625" defaultRowHeight="14.5" x14ac:dyDescent="0.35"/>
  <cols>
    <col min="1" max="1" width="67.453125" style="227" customWidth="1"/>
    <col min="2" max="2" width="68.453125" style="227" customWidth="1"/>
    <col min="3" max="3" width="66.7265625" style="227" customWidth="1"/>
    <col min="4" max="4" width="62.453125" style="227" customWidth="1"/>
    <col min="5" max="5" width="59.81640625" style="227" customWidth="1"/>
    <col min="6" max="6" width="67.26953125" style="227" customWidth="1"/>
    <col min="7" max="7" width="60.26953125" style="227" customWidth="1"/>
    <col min="8" max="16384" width="8.81640625" style="227"/>
  </cols>
  <sheetData>
    <row r="1" spans="1:7" x14ac:dyDescent="0.35">
      <c r="A1" s="227" t="s">
        <v>2</v>
      </c>
    </row>
    <row r="2" spans="1:7" x14ac:dyDescent="0.35">
      <c r="A2" s="227" t="s">
        <v>176</v>
      </c>
    </row>
    <row r="3" spans="1:7" x14ac:dyDescent="0.35">
      <c r="A3" s="227" t="s">
        <v>177</v>
      </c>
    </row>
    <row r="4" spans="1:7" x14ac:dyDescent="0.35">
      <c r="A4" s="227" t="s">
        <v>178</v>
      </c>
    </row>
    <row r="5" spans="1:7" x14ac:dyDescent="0.35">
      <c r="A5" s="227" t="s">
        <v>179</v>
      </c>
    </row>
    <row r="6" spans="1:7" x14ac:dyDescent="0.35">
      <c r="A6" s="227" t="s">
        <v>180</v>
      </c>
    </row>
    <row r="7" spans="1:7" x14ac:dyDescent="0.35">
      <c r="A7" s="227" t="s">
        <v>181</v>
      </c>
    </row>
    <row r="8" spans="1:7" ht="15" thickBot="1" x14ac:dyDescent="0.4"/>
    <row r="9" spans="1:7" ht="15.5" thickTop="1" thickBot="1" x14ac:dyDescent="0.4">
      <c r="A9" s="228" t="s">
        <v>182</v>
      </c>
      <c r="B9" s="228" t="s">
        <v>183</v>
      </c>
      <c r="C9" s="215" t="s">
        <v>184</v>
      </c>
      <c r="D9" s="228" t="s">
        <v>178</v>
      </c>
      <c r="E9" s="228" t="s">
        <v>185</v>
      </c>
      <c r="F9" s="228" t="s">
        <v>180</v>
      </c>
      <c r="G9" s="228" t="s">
        <v>186</v>
      </c>
    </row>
    <row r="10" spans="1:7" ht="15" thickTop="1" x14ac:dyDescent="0.35">
      <c r="A10" s="229"/>
      <c r="B10" s="229"/>
      <c r="C10" s="216"/>
      <c r="D10" s="229"/>
      <c r="E10" s="229"/>
      <c r="F10" s="229"/>
      <c r="G10" s="229"/>
    </row>
    <row r="11" spans="1:7" x14ac:dyDescent="0.35">
      <c r="A11" s="377" t="s">
        <v>187</v>
      </c>
      <c r="B11" s="377"/>
      <c r="C11" s="377"/>
      <c r="D11" s="377"/>
      <c r="E11" s="377"/>
      <c r="F11" s="377"/>
      <c r="G11" s="377"/>
    </row>
    <row r="12" spans="1:7" x14ac:dyDescent="0.35">
      <c r="A12" s="220" t="s">
        <v>187</v>
      </c>
      <c r="B12" s="220" t="s">
        <v>187</v>
      </c>
      <c r="C12" s="220" t="s">
        <v>188</v>
      </c>
      <c r="D12" s="220" t="s">
        <v>189</v>
      </c>
      <c r="E12" s="220" t="s">
        <v>190</v>
      </c>
      <c r="F12" s="220" t="s">
        <v>191</v>
      </c>
      <c r="G12" s="220" t="s">
        <v>192</v>
      </c>
    </row>
    <row r="13" spans="1:7" ht="29" x14ac:dyDescent="0.35">
      <c r="A13" s="220" t="s">
        <v>193</v>
      </c>
      <c r="B13" s="220" t="s">
        <v>194</v>
      </c>
      <c r="C13" s="220" t="s">
        <v>195</v>
      </c>
      <c r="D13" s="220" t="s">
        <v>196</v>
      </c>
      <c r="E13" s="220" t="s">
        <v>197</v>
      </c>
      <c r="F13" s="220" t="s">
        <v>198</v>
      </c>
      <c r="G13" s="220" t="s">
        <v>199</v>
      </c>
    </row>
    <row r="14" spans="1:7" ht="145" x14ac:dyDescent="0.35">
      <c r="A14" s="222" t="s">
        <v>200</v>
      </c>
      <c r="B14" s="222" t="s">
        <v>201</v>
      </c>
      <c r="C14" s="222" t="s">
        <v>202</v>
      </c>
      <c r="D14" s="222" t="s">
        <v>203</v>
      </c>
      <c r="E14" s="222" t="s">
        <v>204</v>
      </c>
      <c r="F14" s="222" t="s">
        <v>205</v>
      </c>
      <c r="G14" s="222" t="s">
        <v>206</v>
      </c>
    </row>
    <row r="15" spans="1:7" x14ac:dyDescent="0.35">
      <c r="A15" s="220" t="s">
        <v>207</v>
      </c>
      <c r="B15" s="220" t="s">
        <v>208</v>
      </c>
      <c r="C15" s="220" t="s">
        <v>209</v>
      </c>
      <c r="D15" s="220" t="s">
        <v>210</v>
      </c>
      <c r="E15" s="220" t="s">
        <v>211</v>
      </c>
      <c r="F15" s="220" t="s">
        <v>212</v>
      </c>
      <c r="G15" s="220" t="s">
        <v>213</v>
      </c>
    </row>
    <row r="16" spans="1:7" ht="29" x14ac:dyDescent="0.35">
      <c r="A16" s="220" t="s">
        <v>214</v>
      </c>
      <c r="B16" s="220" t="s">
        <v>215</v>
      </c>
      <c r="C16" s="220" t="s">
        <v>216</v>
      </c>
      <c r="D16" s="220" t="s">
        <v>217</v>
      </c>
      <c r="E16" s="220" t="s">
        <v>218</v>
      </c>
      <c r="F16" s="220" t="s">
        <v>219</v>
      </c>
      <c r="G16" s="220" t="s">
        <v>220</v>
      </c>
    </row>
    <row r="17" spans="1:8" s="222" customFormat="1" ht="116" x14ac:dyDescent="0.35">
      <c r="A17" s="222" t="s">
        <v>221</v>
      </c>
      <c r="B17" s="222" t="s">
        <v>222</v>
      </c>
      <c r="C17" s="222" t="s">
        <v>223</v>
      </c>
      <c r="D17" s="222" t="s">
        <v>224</v>
      </c>
      <c r="E17" s="222" t="s">
        <v>225</v>
      </c>
      <c r="F17" s="222" t="s">
        <v>226</v>
      </c>
      <c r="G17" s="222" t="s">
        <v>227</v>
      </c>
      <c r="H17" s="230"/>
    </row>
    <row r="18" spans="1:8" x14ac:dyDescent="0.35">
      <c r="A18" s="220" t="s">
        <v>228</v>
      </c>
      <c r="B18" s="220" t="s">
        <v>229</v>
      </c>
      <c r="C18" s="220" t="s">
        <v>230</v>
      </c>
      <c r="D18" s="220" t="s">
        <v>231</v>
      </c>
      <c r="E18" s="220" t="s">
        <v>232</v>
      </c>
      <c r="F18" s="220" t="s">
        <v>233</v>
      </c>
      <c r="G18" s="220" t="s">
        <v>234</v>
      </c>
    </row>
    <row r="19" spans="1:8" s="222" customFormat="1" ht="130.5" x14ac:dyDescent="0.35">
      <c r="A19" s="222" t="s">
        <v>235</v>
      </c>
      <c r="B19" s="222" t="s">
        <v>236</v>
      </c>
      <c r="C19" s="222" t="s">
        <v>237</v>
      </c>
      <c r="D19" s="222" t="s">
        <v>238</v>
      </c>
      <c r="E19" s="222" t="s">
        <v>239</v>
      </c>
      <c r="F19" s="222" t="s">
        <v>240</v>
      </c>
      <c r="G19" s="222" t="s">
        <v>241</v>
      </c>
      <c r="H19" s="230"/>
    </row>
    <row r="20" spans="1:8" ht="29" x14ac:dyDescent="0.35">
      <c r="A20" s="231" t="s">
        <v>242</v>
      </c>
      <c r="B20" s="217" t="s">
        <v>243</v>
      </c>
      <c r="C20" s="232" t="s">
        <v>244</v>
      </c>
      <c r="D20" s="233" t="s">
        <v>245</v>
      </c>
      <c r="E20" s="217" t="s">
        <v>246</v>
      </c>
      <c r="F20" s="232" t="s">
        <v>247</v>
      </c>
      <c r="G20" s="232" t="s">
        <v>248</v>
      </c>
    </row>
    <row r="21" spans="1:8" ht="409.5" x14ac:dyDescent="0.35">
      <c r="A21" s="222" t="s">
        <v>249</v>
      </c>
      <c r="B21" s="222" t="s">
        <v>250</v>
      </c>
      <c r="C21" s="222" t="s">
        <v>251</v>
      </c>
      <c r="D21" s="222" t="s">
        <v>252</v>
      </c>
      <c r="E21" s="222" t="s">
        <v>253</v>
      </c>
      <c r="F21" s="222" t="s">
        <v>254</v>
      </c>
      <c r="G21" s="222" t="s">
        <v>255</v>
      </c>
    </row>
    <row r="22" spans="1:8" x14ac:dyDescent="0.35">
      <c r="A22" s="220" t="s">
        <v>256</v>
      </c>
      <c r="B22" s="220" t="s">
        <v>257</v>
      </c>
      <c r="C22" s="220" t="s">
        <v>258</v>
      </c>
      <c r="D22" s="220" t="s">
        <v>259</v>
      </c>
      <c r="E22" s="220" t="s">
        <v>260</v>
      </c>
      <c r="F22" s="220" t="s">
        <v>261</v>
      </c>
      <c r="G22" s="220" t="s">
        <v>262</v>
      </c>
    </row>
    <row r="23" spans="1:8" ht="409.5" x14ac:dyDescent="0.35">
      <c r="A23" s="222" t="s">
        <v>5197</v>
      </c>
      <c r="B23" s="222" t="s">
        <v>5320</v>
      </c>
      <c r="C23" s="222" t="s">
        <v>5321</v>
      </c>
      <c r="D23" s="222" t="s">
        <v>5322</v>
      </c>
      <c r="E23" s="222" t="s">
        <v>5323</v>
      </c>
      <c r="F23" s="222" t="s">
        <v>5324</v>
      </c>
      <c r="G23" s="222" t="s">
        <v>5325</v>
      </c>
    </row>
    <row r="24" spans="1:8" x14ac:dyDescent="0.35">
      <c r="A24" s="220" t="s">
        <v>263</v>
      </c>
      <c r="B24" s="220" t="s">
        <v>264</v>
      </c>
      <c r="C24" s="220" t="s">
        <v>265</v>
      </c>
      <c r="D24" s="220" t="s">
        <v>266</v>
      </c>
      <c r="E24" s="220" t="s">
        <v>267</v>
      </c>
      <c r="F24" s="220" t="s">
        <v>268</v>
      </c>
      <c r="G24" s="220" t="s">
        <v>269</v>
      </c>
    </row>
    <row r="25" spans="1:8" ht="43.5" x14ac:dyDescent="0.35">
      <c r="A25" s="222" t="s">
        <v>270</v>
      </c>
      <c r="B25" s="222" t="s">
        <v>271</v>
      </c>
      <c r="C25" s="222" t="s">
        <v>272</v>
      </c>
      <c r="D25" s="222" t="s">
        <v>273</v>
      </c>
      <c r="E25" s="222" t="s">
        <v>274</v>
      </c>
      <c r="F25" s="222" t="s">
        <v>275</v>
      </c>
      <c r="G25" s="222" t="s">
        <v>276</v>
      </c>
    </row>
    <row r="26" spans="1:8" x14ac:dyDescent="0.35">
      <c r="A26" s="220" t="s">
        <v>277</v>
      </c>
      <c r="B26" s="220" t="s">
        <v>278</v>
      </c>
      <c r="C26" s="220" t="s">
        <v>279</v>
      </c>
      <c r="D26" s="220" t="s">
        <v>280</v>
      </c>
      <c r="E26" s="220" t="s">
        <v>281</v>
      </c>
      <c r="F26" s="220" t="s">
        <v>282</v>
      </c>
      <c r="G26" s="220" t="s">
        <v>283</v>
      </c>
    </row>
    <row r="27" spans="1:8" ht="43.5" x14ac:dyDescent="0.35">
      <c r="A27" s="220" t="s">
        <v>284</v>
      </c>
      <c r="B27" s="220" t="s">
        <v>285</v>
      </c>
      <c r="C27" s="220" t="s">
        <v>286</v>
      </c>
      <c r="D27" s="220" t="s">
        <v>287</v>
      </c>
      <c r="E27" s="220" t="s">
        <v>288</v>
      </c>
      <c r="F27" s="220" t="s">
        <v>289</v>
      </c>
      <c r="G27" s="220" t="s">
        <v>290</v>
      </c>
    </row>
    <row r="28" spans="1:8" x14ac:dyDescent="0.35">
      <c r="A28" s="220" t="s">
        <v>291</v>
      </c>
      <c r="B28" s="220" t="s">
        <v>292</v>
      </c>
      <c r="C28" s="218" t="s">
        <v>293</v>
      </c>
      <c r="D28" s="218" t="s">
        <v>294</v>
      </c>
      <c r="E28" s="218" t="s">
        <v>295</v>
      </c>
      <c r="F28" s="218" t="s">
        <v>296</v>
      </c>
      <c r="G28" s="218" t="s">
        <v>297</v>
      </c>
    </row>
    <row r="29" spans="1:8" ht="43.5" x14ac:dyDescent="0.35">
      <c r="A29" s="222" t="s">
        <v>298</v>
      </c>
      <c r="B29" s="222" t="s">
        <v>299</v>
      </c>
      <c r="C29" s="222" t="s">
        <v>300</v>
      </c>
      <c r="D29" s="222" t="s">
        <v>301</v>
      </c>
      <c r="E29" s="222" t="s">
        <v>302</v>
      </c>
      <c r="F29" s="222" t="s">
        <v>303</v>
      </c>
      <c r="G29" s="222" t="s">
        <v>304</v>
      </c>
    </row>
    <row r="30" spans="1:8" x14ac:dyDescent="0.35">
      <c r="A30" s="222" t="s">
        <v>305</v>
      </c>
      <c r="B30" s="222" t="s">
        <v>306</v>
      </c>
      <c r="C30" s="222" t="s">
        <v>307</v>
      </c>
      <c r="D30" s="222" t="s">
        <v>308</v>
      </c>
      <c r="E30" s="222" t="s">
        <v>309</v>
      </c>
      <c r="F30" s="222" t="s">
        <v>310</v>
      </c>
      <c r="G30" s="222" t="s">
        <v>311</v>
      </c>
    </row>
    <row r="31" spans="1:8" ht="43.5" x14ac:dyDescent="0.35">
      <c r="A31" s="222" t="s">
        <v>312</v>
      </c>
      <c r="B31" s="222" t="s">
        <v>313</v>
      </c>
      <c r="C31" s="222" t="s">
        <v>314</v>
      </c>
      <c r="D31" s="222" t="s">
        <v>315</v>
      </c>
      <c r="E31" s="222" t="s">
        <v>316</v>
      </c>
      <c r="F31" s="222" t="s">
        <v>317</v>
      </c>
      <c r="G31" s="222" t="s">
        <v>318</v>
      </c>
    </row>
    <row r="32" spans="1:8" x14ac:dyDescent="0.35">
      <c r="A32" s="220" t="s">
        <v>319</v>
      </c>
      <c r="B32" s="220" t="s">
        <v>320</v>
      </c>
      <c r="C32" s="220" t="s">
        <v>321</v>
      </c>
      <c r="D32" s="220" t="s">
        <v>322</v>
      </c>
      <c r="E32" s="220" t="s">
        <v>323</v>
      </c>
      <c r="F32" s="220" t="s">
        <v>324</v>
      </c>
      <c r="G32" s="220" t="s">
        <v>325</v>
      </c>
    </row>
    <row r="33" spans="1:7" ht="29" x14ac:dyDescent="0.35">
      <c r="A33" s="220" t="s">
        <v>326</v>
      </c>
      <c r="B33" s="220" t="s">
        <v>327</v>
      </c>
      <c r="C33" s="220" t="s">
        <v>328</v>
      </c>
      <c r="D33" s="220" t="s">
        <v>329</v>
      </c>
      <c r="E33" s="220" t="s">
        <v>330</v>
      </c>
      <c r="F33" s="220" t="s">
        <v>331</v>
      </c>
      <c r="G33" s="220" t="s">
        <v>332</v>
      </c>
    </row>
    <row r="34" spans="1:7" x14ac:dyDescent="0.35">
      <c r="A34" s="220" t="s">
        <v>333</v>
      </c>
      <c r="B34" s="220" t="s">
        <v>334</v>
      </c>
      <c r="C34" s="220" t="s">
        <v>335</v>
      </c>
      <c r="D34" s="220" t="s">
        <v>336</v>
      </c>
      <c r="E34" s="220" t="s">
        <v>337</v>
      </c>
      <c r="F34" s="220" t="s">
        <v>338</v>
      </c>
      <c r="G34" s="220" t="s">
        <v>339</v>
      </c>
    </row>
    <row r="35" spans="1:7" ht="29" x14ac:dyDescent="0.35">
      <c r="A35" s="220" t="s">
        <v>340</v>
      </c>
      <c r="B35" s="220" t="s">
        <v>341</v>
      </c>
      <c r="C35" s="220" t="s">
        <v>342</v>
      </c>
      <c r="D35" s="220" t="s">
        <v>343</v>
      </c>
      <c r="E35" s="220" t="s">
        <v>344</v>
      </c>
      <c r="F35" s="220" t="s">
        <v>345</v>
      </c>
      <c r="G35" s="220" t="s">
        <v>346</v>
      </c>
    </row>
    <row r="36" spans="1:7" x14ac:dyDescent="0.35">
      <c r="A36" s="378" t="s">
        <v>347</v>
      </c>
      <c r="B36" s="378"/>
      <c r="C36" s="378"/>
      <c r="D36" s="378"/>
      <c r="E36" s="378"/>
      <c r="F36" s="378"/>
      <c r="G36" s="378"/>
    </row>
    <row r="37" spans="1:7" ht="116" x14ac:dyDescent="0.35">
      <c r="A37" s="222" t="s">
        <v>348</v>
      </c>
      <c r="B37" s="222" t="s">
        <v>349</v>
      </c>
      <c r="C37" s="222" t="s">
        <v>350</v>
      </c>
      <c r="D37" s="222" t="s">
        <v>351</v>
      </c>
      <c r="E37" s="222" t="s">
        <v>352</v>
      </c>
      <c r="F37" s="222" t="s">
        <v>353</v>
      </c>
      <c r="G37" s="222" t="s">
        <v>354</v>
      </c>
    </row>
    <row r="38" spans="1:7" x14ac:dyDescent="0.35">
      <c r="A38" s="220" t="s">
        <v>355</v>
      </c>
      <c r="B38" s="232" t="s">
        <v>356</v>
      </c>
      <c r="C38" s="232" t="s">
        <v>357</v>
      </c>
      <c r="D38" s="232" t="s">
        <v>358</v>
      </c>
      <c r="E38" s="232" t="s">
        <v>359</v>
      </c>
      <c r="F38" s="232" t="s">
        <v>360</v>
      </c>
      <c r="G38" s="232" t="s">
        <v>361</v>
      </c>
    </row>
    <row r="39" spans="1:7" x14ac:dyDescent="0.35">
      <c r="A39" s="220" t="s">
        <v>362</v>
      </c>
      <c r="B39" s="220" t="s">
        <v>363</v>
      </c>
      <c r="C39" s="220" t="s">
        <v>364</v>
      </c>
      <c r="D39" s="220" t="s">
        <v>362</v>
      </c>
      <c r="E39" s="220" t="s">
        <v>365</v>
      </c>
      <c r="F39" s="220" t="s">
        <v>366</v>
      </c>
      <c r="G39" s="220" t="s">
        <v>367</v>
      </c>
    </row>
    <row r="40" spans="1:7" ht="409.5" x14ac:dyDescent="0.35">
      <c r="A40" s="222" t="s">
        <v>5289</v>
      </c>
      <c r="B40" s="222" t="s">
        <v>5332</v>
      </c>
      <c r="C40" s="222" t="s">
        <v>5333</v>
      </c>
      <c r="D40" s="222" t="s">
        <v>5334</v>
      </c>
      <c r="E40" s="222" t="s">
        <v>5335</v>
      </c>
      <c r="F40" s="222" t="s">
        <v>5336</v>
      </c>
      <c r="G40" s="222" t="s">
        <v>5337</v>
      </c>
    </row>
    <row r="41" spans="1:7" x14ac:dyDescent="0.35">
      <c r="A41" s="231" t="s">
        <v>368</v>
      </c>
      <c r="B41" s="218" t="s">
        <v>369</v>
      </c>
      <c r="C41" s="218" t="s">
        <v>370</v>
      </c>
      <c r="D41" s="218" t="s">
        <v>371</v>
      </c>
      <c r="E41" s="218" t="s">
        <v>372</v>
      </c>
      <c r="F41" s="218" t="s">
        <v>373</v>
      </c>
      <c r="G41" s="218" t="s">
        <v>374</v>
      </c>
    </row>
    <row r="42" spans="1:7" x14ac:dyDescent="0.35">
      <c r="A42" s="231" t="s">
        <v>375</v>
      </c>
      <c r="B42" s="218" t="s">
        <v>376</v>
      </c>
      <c r="C42" s="218" t="s">
        <v>377</v>
      </c>
      <c r="D42" s="218" t="s">
        <v>378</v>
      </c>
      <c r="E42" s="218" t="s">
        <v>379</v>
      </c>
      <c r="F42" s="218" t="s">
        <v>380</v>
      </c>
      <c r="G42" s="218" t="s">
        <v>381</v>
      </c>
    </row>
    <row r="43" spans="1:7" ht="29" x14ac:dyDescent="0.35">
      <c r="A43" s="220" t="s">
        <v>382</v>
      </c>
      <c r="B43" s="220" t="s">
        <v>383</v>
      </c>
      <c r="C43" s="220" t="s">
        <v>384</v>
      </c>
      <c r="D43" s="220" t="s">
        <v>385</v>
      </c>
      <c r="E43" s="220" t="s">
        <v>386</v>
      </c>
      <c r="F43" s="218" t="s">
        <v>387</v>
      </c>
      <c r="G43" s="220" t="s">
        <v>388</v>
      </c>
    </row>
    <row r="44" spans="1:7" x14ac:dyDescent="0.35">
      <c r="A44" s="220" t="s">
        <v>389</v>
      </c>
      <c r="B44" s="220" t="s">
        <v>390</v>
      </c>
      <c r="C44" s="220" t="s">
        <v>391</v>
      </c>
      <c r="D44" s="220" t="s">
        <v>392</v>
      </c>
      <c r="E44" s="220" t="s">
        <v>393</v>
      </c>
      <c r="F44" s="220" t="s">
        <v>394</v>
      </c>
      <c r="G44" s="220" t="s">
        <v>395</v>
      </c>
    </row>
    <row r="45" spans="1:7" x14ac:dyDescent="0.35">
      <c r="A45" s="220" t="s">
        <v>396</v>
      </c>
      <c r="B45" s="220" t="s">
        <v>397</v>
      </c>
      <c r="C45" s="220" t="s">
        <v>398</v>
      </c>
      <c r="D45" s="220" t="s">
        <v>399</v>
      </c>
      <c r="E45" s="220" t="s">
        <v>400</v>
      </c>
      <c r="F45" s="220" t="s">
        <v>401</v>
      </c>
      <c r="G45" s="220" t="s">
        <v>402</v>
      </c>
    </row>
    <row r="46" spans="1:7" x14ac:dyDescent="0.35">
      <c r="A46" s="220" t="s">
        <v>403</v>
      </c>
      <c r="B46" s="220" t="s">
        <v>404</v>
      </c>
      <c r="C46" s="220" t="s">
        <v>405</v>
      </c>
      <c r="D46" s="220" t="s">
        <v>406</v>
      </c>
      <c r="E46" s="220" t="s">
        <v>407</v>
      </c>
      <c r="F46" s="220" t="s">
        <v>408</v>
      </c>
      <c r="G46" s="220" t="s">
        <v>409</v>
      </c>
    </row>
    <row r="47" spans="1:7" x14ac:dyDescent="0.35">
      <c r="A47" s="220" t="s">
        <v>410</v>
      </c>
      <c r="B47" s="220" t="s">
        <v>411</v>
      </c>
      <c r="C47" s="220" t="s">
        <v>412</v>
      </c>
      <c r="D47" s="220" t="s">
        <v>413</v>
      </c>
      <c r="E47" s="220" t="s">
        <v>414</v>
      </c>
      <c r="F47" s="220" t="s">
        <v>415</v>
      </c>
      <c r="G47" s="220" t="s">
        <v>416</v>
      </c>
    </row>
    <row r="48" spans="1:7" x14ac:dyDescent="0.35">
      <c r="A48" s="220" t="s">
        <v>417</v>
      </c>
      <c r="B48" s="220" t="s">
        <v>418</v>
      </c>
      <c r="C48" s="220" t="s">
        <v>419</v>
      </c>
      <c r="D48" s="220" t="s">
        <v>420</v>
      </c>
      <c r="E48" s="220" t="s">
        <v>421</v>
      </c>
      <c r="F48" s="220" t="s">
        <v>422</v>
      </c>
      <c r="G48" s="220" t="s">
        <v>423</v>
      </c>
    </row>
    <row r="49" spans="1:7" x14ac:dyDescent="0.35">
      <c r="A49" s="220" t="s">
        <v>424</v>
      </c>
      <c r="B49" s="220" t="s">
        <v>425</v>
      </c>
      <c r="C49" s="220" t="s">
        <v>426</v>
      </c>
      <c r="D49" s="220" t="s">
        <v>427</v>
      </c>
      <c r="E49" s="220" t="s">
        <v>428</v>
      </c>
      <c r="F49" s="220" t="s">
        <v>429</v>
      </c>
      <c r="G49" s="220" t="s">
        <v>430</v>
      </c>
    </row>
    <row r="50" spans="1:7" x14ac:dyDescent="0.35">
      <c r="A50" s="220" t="s">
        <v>431</v>
      </c>
      <c r="B50" s="220" t="s">
        <v>432</v>
      </c>
      <c r="C50" s="220" t="s">
        <v>433</v>
      </c>
      <c r="D50" s="220" t="s">
        <v>434</v>
      </c>
      <c r="E50" s="220" t="s">
        <v>435</v>
      </c>
      <c r="F50" s="220" t="s">
        <v>436</v>
      </c>
      <c r="G50" s="220" t="s">
        <v>437</v>
      </c>
    </row>
    <row r="51" spans="1:7" ht="29" x14ac:dyDescent="0.35">
      <c r="A51" s="220" t="s">
        <v>438</v>
      </c>
      <c r="B51" s="220" t="s">
        <v>439</v>
      </c>
      <c r="C51" s="220" t="s">
        <v>440</v>
      </c>
      <c r="D51" s="220" t="s">
        <v>441</v>
      </c>
      <c r="E51" s="220" t="s">
        <v>442</v>
      </c>
      <c r="F51" s="220" t="s">
        <v>443</v>
      </c>
      <c r="G51" s="220" t="s">
        <v>444</v>
      </c>
    </row>
    <row r="52" spans="1:7" x14ac:dyDescent="0.35">
      <c r="A52" s="220" t="s">
        <v>445</v>
      </c>
      <c r="B52" s="220" t="s">
        <v>446</v>
      </c>
      <c r="C52" s="220" t="s">
        <v>447</v>
      </c>
      <c r="D52" s="220" t="s">
        <v>448</v>
      </c>
      <c r="E52" s="220" t="s">
        <v>449</v>
      </c>
      <c r="F52" s="220" t="s">
        <v>450</v>
      </c>
      <c r="G52" s="220" t="s">
        <v>451</v>
      </c>
    </row>
    <row r="53" spans="1:7" x14ac:dyDescent="0.35">
      <c r="A53" s="222" t="s">
        <v>5192</v>
      </c>
      <c r="B53" s="265" t="s">
        <v>5290</v>
      </c>
      <c r="C53" s="265" t="s">
        <v>5291</v>
      </c>
      <c r="D53" s="265" t="s">
        <v>5292</v>
      </c>
      <c r="E53" s="265" t="s">
        <v>5293</v>
      </c>
      <c r="F53" s="265" t="s">
        <v>5294</v>
      </c>
      <c r="G53" s="265" t="s">
        <v>5295</v>
      </c>
    </row>
    <row r="54" spans="1:7" x14ac:dyDescent="0.35">
      <c r="A54" s="222" t="s">
        <v>5193</v>
      </c>
      <c r="B54" s="265" t="s">
        <v>5296</v>
      </c>
      <c r="C54" s="265" t="s">
        <v>5300</v>
      </c>
      <c r="D54" s="265" t="s">
        <v>5304</v>
      </c>
      <c r="E54" s="265" t="s">
        <v>5308</v>
      </c>
      <c r="F54" s="265" t="s">
        <v>5312</v>
      </c>
      <c r="G54" s="265" t="s">
        <v>5316</v>
      </c>
    </row>
    <row r="55" spans="1:7" x14ac:dyDescent="0.35">
      <c r="A55" s="222" t="s">
        <v>5194</v>
      </c>
      <c r="B55" s="265" t="s">
        <v>5297</v>
      </c>
      <c r="C55" s="265" t="s">
        <v>5301</v>
      </c>
      <c r="D55" s="265" t="s">
        <v>5305</v>
      </c>
      <c r="E55" s="265" t="s">
        <v>5309</v>
      </c>
      <c r="F55" s="265" t="s">
        <v>5313</v>
      </c>
      <c r="G55" s="265" t="s">
        <v>5317</v>
      </c>
    </row>
    <row r="56" spans="1:7" x14ac:dyDescent="0.35">
      <c r="A56" s="222" t="s">
        <v>5195</v>
      </c>
      <c r="B56" s="265" t="s">
        <v>5298</v>
      </c>
      <c r="C56" s="265" t="s">
        <v>5302</v>
      </c>
      <c r="D56" s="265" t="s">
        <v>5306</v>
      </c>
      <c r="E56" s="265" t="s">
        <v>5310</v>
      </c>
      <c r="F56" s="265" t="s">
        <v>5314</v>
      </c>
      <c r="G56" s="265" t="s">
        <v>5318</v>
      </c>
    </row>
    <row r="57" spans="1:7" x14ac:dyDescent="0.35">
      <c r="A57" s="222" t="s">
        <v>5196</v>
      </c>
      <c r="B57" s="265" t="s">
        <v>5299</v>
      </c>
      <c r="C57" s="265" t="s">
        <v>5303</v>
      </c>
      <c r="D57" s="265" t="s">
        <v>5307</v>
      </c>
      <c r="E57" s="265" t="s">
        <v>5311</v>
      </c>
      <c r="F57" s="265" t="s">
        <v>5315</v>
      </c>
      <c r="G57" s="265" t="s">
        <v>5319</v>
      </c>
    </row>
    <row r="58" spans="1:7" x14ac:dyDescent="0.35">
      <c r="A58" s="222" t="s">
        <v>452</v>
      </c>
      <c r="B58" s="222" t="s">
        <v>453</v>
      </c>
      <c r="C58" s="222" t="s">
        <v>454</v>
      </c>
      <c r="D58" s="222" t="s">
        <v>455</v>
      </c>
      <c r="E58" s="222" t="s">
        <v>456</v>
      </c>
      <c r="F58" s="222" t="s">
        <v>457</v>
      </c>
      <c r="G58" s="222" t="s">
        <v>458</v>
      </c>
    </row>
    <row r="59" spans="1:7" s="234" customFormat="1" x14ac:dyDescent="0.35">
      <c r="A59" s="219" t="s">
        <v>459</v>
      </c>
      <c r="B59" s="219" t="s">
        <v>460</v>
      </c>
      <c r="C59" s="219" t="s">
        <v>461</v>
      </c>
      <c r="D59" s="219" t="s">
        <v>462</v>
      </c>
      <c r="E59" s="219" t="s">
        <v>463</v>
      </c>
      <c r="F59" s="219" t="s">
        <v>464</v>
      </c>
      <c r="G59" s="219" t="s">
        <v>465</v>
      </c>
    </row>
    <row r="60" spans="1:7" x14ac:dyDescent="0.35">
      <c r="A60" s="220" t="s">
        <v>466</v>
      </c>
      <c r="B60" s="220" t="s">
        <v>467</v>
      </c>
      <c r="C60" s="220" t="s">
        <v>468</v>
      </c>
      <c r="D60" s="220" t="s">
        <v>469</v>
      </c>
      <c r="E60" s="220" t="s">
        <v>470</v>
      </c>
      <c r="F60" s="220" t="s">
        <v>471</v>
      </c>
      <c r="G60" s="220" t="s">
        <v>472</v>
      </c>
    </row>
    <row r="61" spans="1:7" x14ac:dyDescent="0.35">
      <c r="A61" s="220" t="s">
        <v>473</v>
      </c>
      <c r="B61" s="220" t="s">
        <v>474</v>
      </c>
      <c r="C61" s="220" t="s">
        <v>475</v>
      </c>
      <c r="D61" s="220" t="s">
        <v>476</v>
      </c>
      <c r="E61" s="220" t="s">
        <v>477</v>
      </c>
      <c r="F61" s="220" t="s">
        <v>478</v>
      </c>
      <c r="G61" s="220" t="s">
        <v>479</v>
      </c>
    </row>
    <row r="62" spans="1:7" x14ac:dyDescent="0.35">
      <c r="A62" s="220" t="s">
        <v>480</v>
      </c>
      <c r="B62" s="220" t="s">
        <v>480</v>
      </c>
      <c r="C62" s="220" t="s">
        <v>481</v>
      </c>
      <c r="D62" s="220" t="s">
        <v>482</v>
      </c>
      <c r="E62" s="220" t="s">
        <v>483</v>
      </c>
      <c r="F62" s="220" t="s">
        <v>484</v>
      </c>
      <c r="G62" s="220" t="s">
        <v>485</v>
      </c>
    </row>
    <row r="63" spans="1:7" x14ac:dyDescent="0.35">
      <c r="A63" s="220" t="s">
        <v>486</v>
      </c>
      <c r="B63" s="220" t="s">
        <v>487</v>
      </c>
      <c r="C63" s="220" t="s">
        <v>488</v>
      </c>
      <c r="D63" s="220" t="s">
        <v>489</v>
      </c>
      <c r="E63" s="220" t="s">
        <v>490</v>
      </c>
      <c r="F63" s="220" t="s">
        <v>491</v>
      </c>
      <c r="G63" s="220" t="s">
        <v>492</v>
      </c>
    </row>
    <row r="64" spans="1:7" x14ac:dyDescent="0.35">
      <c r="A64" s="220" t="s">
        <v>493</v>
      </c>
      <c r="B64" s="220" t="s">
        <v>494</v>
      </c>
      <c r="C64" s="220" t="s">
        <v>495</v>
      </c>
      <c r="D64" s="220" t="s">
        <v>496</v>
      </c>
      <c r="E64" s="220" t="s">
        <v>497</v>
      </c>
      <c r="F64" s="220" t="s">
        <v>498</v>
      </c>
      <c r="G64" s="220" t="s">
        <v>499</v>
      </c>
    </row>
    <row r="65" spans="1:7" x14ac:dyDescent="0.35">
      <c r="A65" s="220" t="s">
        <v>500</v>
      </c>
      <c r="B65" s="220" t="s">
        <v>501</v>
      </c>
      <c r="C65" s="220" t="s">
        <v>502</v>
      </c>
      <c r="D65" s="220" t="s">
        <v>503</v>
      </c>
      <c r="E65" s="220" t="s">
        <v>504</v>
      </c>
      <c r="F65" s="220" t="s">
        <v>505</v>
      </c>
      <c r="G65" s="220" t="s">
        <v>506</v>
      </c>
    </row>
    <row r="66" spans="1:7" ht="29" x14ac:dyDescent="0.35">
      <c r="A66" s="231" t="s">
        <v>5198</v>
      </c>
      <c r="B66" s="232" t="s">
        <v>5338</v>
      </c>
      <c r="C66" s="232" t="s">
        <v>5339</v>
      </c>
      <c r="D66" s="232" t="s">
        <v>5340</v>
      </c>
      <c r="E66" s="235" t="s">
        <v>5341</v>
      </c>
      <c r="F66" s="232" t="s">
        <v>5342</v>
      </c>
      <c r="G66" s="232" t="s">
        <v>5343</v>
      </c>
    </row>
    <row r="67" spans="1:7" x14ac:dyDescent="0.35">
      <c r="A67" s="220" t="s">
        <v>507</v>
      </c>
      <c r="B67" s="220" t="s">
        <v>508</v>
      </c>
      <c r="C67" s="220" t="s">
        <v>509</v>
      </c>
      <c r="D67" s="220" t="s">
        <v>510</v>
      </c>
      <c r="E67" s="220" t="s">
        <v>511</v>
      </c>
      <c r="F67" s="220" t="s">
        <v>512</v>
      </c>
      <c r="G67" s="220" t="s">
        <v>513</v>
      </c>
    </row>
    <row r="68" spans="1:7" x14ac:dyDescent="0.35">
      <c r="A68" s="220" t="s">
        <v>514</v>
      </c>
      <c r="B68" s="220" t="s">
        <v>515</v>
      </c>
      <c r="C68" s="220" t="s">
        <v>516</v>
      </c>
      <c r="D68" s="220" t="s">
        <v>517</v>
      </c>
      <c r="E68" s="220" t="s">
        <v>518</v>
      </c>
      <c r="F68" s="220" t="s">
        <v>519</v>
      </c>
      <c r="G68" s="220" t="s">
        <v>520</v>
      </c>
    </row>
    <row r="69" spans="1:7" ht="29" x14ac:dyDescent="0.35">
      <c r="A69" s="231" t="s">
        <v>521</v>
      </c>
      <c r="B69" s="218" t="s">
        <v>522</v>
      </c>
      <c r="C69" s="218" t="s">
        <v>523</v>
      </c>
      <c r="D69" s="218" t="s">
        <v>524</v>
      </c>
      <c r="E69" s="218" t="s">
        <v>525</v>
      </c>
      <c r="F69" s="218" t="s">
        <v>526</v>
      </c>
      <c r="G69" s="218" t="s">
        <v>527</v>
      </c>
    </row>
    <row r="70" spans="1:7" ht="58" x14ac:dyDescent="0.35">
      <c r="A70" s="231" t="s">
        <v>528</v>
      </c>
      <c r="B70" s="218" t="s">
        <v>529</v>
      </c>
      <c r="C70" s="218" t="s">
        <v>530</v>
      </c>
      <c r="D70" s="218" t="s">
        <v>531</v>
      </c>
      <c r="E70" s="218" t="s">
        <v>532</v>
      </c>
      <c r="F70" s="218" t="s">
        <v>533</v>
      </c>
      <c r="G70" s="218" t="s">
        <v>534</v>
      </c>
    </row>
    <row r="71" spans="1:7" ht="58" x14ac:dyDescent="0.35">
      <c r="A71" s="231" t="s">
        <v>535</v>
      </c>
      <c r="B71" s="218" t="s">
        <v>536</v>
      </c>
      <c r="C71" s="218" t="s">
        <v>537</v>
      </c>
      <c r="D71" s="218" t="s">
        <v>538</v>
      </c>
      <c r="E71" s="218" t="s">
        <v>539</v>
      </c>
      <c r="F71" s="218" t="s">
        <v>540</v>
      </c>
      <c r="G71" s="218" t="s">
        <v>541</v>
      </c>
    </row>
    <row r="72" spans="1:7" ht="58" x14ac:dyDescent="0.35">
      <c r="A72" s="231" t="s">
        <v>542</v>
      </c>
      <c r="B72" s="218" t="s">
        <v>543</v>
      </c>
      <c r="C72" s="218" t="s">
        <v>544</v>
      </c>
      <c r="D72" s="218" t="s">
        <v>545</v>
      </c>
      <c r="E72" s="218" t="s">
        <v>546</v>
      </c>
      <c r="F72" s="218" t="s">
        <v>547</v>
      </c>
      <c r="G72" s="218" t="s">
        <v>548</v>
      </c>
    </row>
    <row r="73" spans="1:7" ht="29" x14ac:dyDescent="0.35">
      <c r="A73" s="221" t="s">
        <v>549</v>
      </c>
      <c r="B73" s="221"/>
      <c r="C73" s="221"/>
      <c r="D73" s="221"/>
      <c r="E73" s="221"/>
      <c r="F73" s="221"/>
      <c r="G73" s="221"/>
    </row>
    <row r="74" spans="1:7" ht="72.5" x14ac:dyDescent="0.35">
      <c r="A74" s="222" t="s">
        <v>550</v>
      </c>
      <c r="B74" s="222" t="s">
        <v>551</v>
      </c>
      <c r="C74" s="222" t="s">
        <v>552</v>
      </c>
      <c r="D74" s="222" t="s">
        <v>553</v>
      </c>
      <c r="E74" s="222" t="s">
        <v>554</v>
      </c>
      <c r="F74" s="222" t="s">
        <v>555</v>
      </c>
      <c r="G74" s="222" t="s">
        <v>556</v>
      </c>
    </row>
    <row r="75" spans="1:7" ht="43.5" x14ac:dyDescent="0.35">
      <c r="A75" s="222" t="s">
        <v>557</v>
      </c>
      <c r="B75" s="222" t="s">
        <v>558</v>
      </c>
      <c r="C75" s="222" t="s">
        <v>559</v>
      </c>
      <c r="D75" s="222" t="s">
        <v>560</v>
      </c>
      <c r="E75" s="222" t="s">
        <v>561</v>
      </c>
      <c r="F75" s="222" t="s">
        <v>562</v>
      </c>
      <c r="G75" s="222" t="s">
        <v>563</v>
      </c>
    </row>
    <row r="76" spans="1:7" ht="58" x14ac:dyDescent="0.35">
      <c r="A76" s="231" t="s">
        <v>564</v>
      </c>
      <c r="B76" s="218" t="s">
        <v>565</v>
      </c>
      <c r="C76" s="218" t="s">
        <v>566</v>
      </c>
      <c r="D76" s="218" t="s">
        <v>567</v>
      </c>
      <c r="E76" s="218" t="s">
        <v>568</v>
      </c>
      <c r="F76" s="218" t="s">
        <v>569</v>
      </c>
      <c r="G76" s="218" t="s">
        <v>570</v>
      </c>
    </row>
    <row r="77" spans="1:7" ht="29" x14ac:dyDescent="0.35">
      <c r="A77" s="231" t="s">
        <v>571</v>
      </c>
      <c r="B77" s="218" t="s">
        <v>572</v>
      </c>
      <c r="C77" s="218" t="s">
        <v>573</v>
      </c>
      <c r="D77" s="218" t="s">
        <v>574</v>
      </c>
      <c r="E77" s="218" t="s">
        <v>575</v>
      </c>
      <c r="F77" s="218" t="s">
        <v>576</v>
      </c>
      <c r="G77" s="218" t="s">
        <v>577</v>
      </c>
    </row>
    <row r="78" spans="1:7" x14ac:dyDescent="0.35">
      <c r="A78" s="222" t="s">
        <v>578</v>
      </c>
      <c r="B78" s="222" t="s">
        <v>579</v>
      </c>
      <c r="C78" s="222" t="s">
        <v>580</v>
      </c>
      <c r="D78" s="222" t="s">
        <v>581</v>
      </c>
      <c r="E78" s="222" t="s">
        <v>582</v>
      </c>
      <c r="F78" s="222" t="s">
        <v>583</v>
      </c>
      <c r="G78" s="222" t="s">
        <v>584</v>
      </c>
    </row>
    <row r="79" spans="1:7" x14ac:dyDescent="0.35">
      <c r="A79" s="231" t="s">
        <v>585</v>
      </c>
      <c r="B79" s="218" t="s">
        <v>586</v>
      </c>
      <c r="C79" s="218" t="s">
        <v>586</v>
      </c>
      <c r="D79" s="218" t="s">
        <v>587</v>
      </c>
      <c r="E79" s="218" t="s">
        <v>585</v>
      </c>
      <c r="F79" s="218" t="s">
        <v>588</v>
      </c>
      <c r="G79" s="218" t="s">
        <v>586</v>
      </c>
    </row>
    <row r="80" spans="1:7" x14ac:dyDescent="0.35">
      <c r="A80" s="231" t="s">
        <v>589</v>
      </c>
      <c r="B80" s="218" t="s">
        <v>590</v>
      </c>
      <c r="C80" s="218" t="s">
        <v>591</v>
      </c>
      <c r="D80" s="218" t="s">
        <v>592</v>
      </c>
      <c r="E80" s="218" t="s">
        <v>589</v>
      </c>
      <c r="F80" s="218" t="s">
        <v>593</v>
      </c>
      <c r="G80" s="218" t="s">
        <v>591</v>
      </c>
    </row>
    <row r="81" spans="1:7" x14ac:dyDescent="0.35">
      <c r="A81" s="231" t="s">
        <v>594</v>
      </c>
      <c r="B81" s="218" t="s">
        <v>595</v>
      </c>
      <c r="C81" s="218" t="s">
        <v>596</v>
      </c>
      <c r="D81" s="218" t="s">
        <v>597</v>
      </c>
      <c r="E81" s="218" t="s">
        <v>594</v>
      </c>
      <c r="F81" s="218" t="s">
        <v>598</v>
      </c>
      <c r="G81" s="218" t="s">
        <v>596</v>
      </c>
    </row>
    <row r="82" spans="1:7" x14ac:dyDescent="0.35">
      <c r="A82" s="231" t="s">
        <v>599</v>
      </c>
      <c r="B82" s="218" t="s">
        <v>600</v>
      </c>
      <c r="C82" s="218" t="s">
        <v>601</v>
      </c>
      <c r="D82" s="218" t="s">
        <v>602</v>
      </c>
      <c r="E82" s="218" t="s">
        <v>599</v>
      </c>
      <c r="F82" s="218" t="s">
        <v>603</v>
      </c>
      <c r="G82" s="218" t="s">
        <v>601</v>
      </c>
    </row>
    <row r="83" spans="1:7" x14ac:dyDescent="0.35">
      <c r="A83" s="231" t="s">
        <v>604</v>
      </c>
      <c r="B83" s="218" t="s">
        <v>605</v>
      </c>
      <c r="C83" s="218" t="s">
        <v>606</v>
      </c>
      <c r="D83" s="218" t="s">
        <v>607</v>
      </c>
      <c r="E83" s="218" t="s">
        <v>604</v>
      </c>
      <c r="F83" s="218" t="s">
        <v>608</v>
      </c>
      <c r="G83" s="218" t="s">
        <v>609</v>
      </c>
    </row>
    <row r="84" spans="1:7" x14ac:dyDescent="0.35">
      <c r="A84" s="231" t="s">
        <v>610</v>
      </c>
      <c r="B84" s="218" t="s">
        <v>611</v>
      </c>
      <c r="C84" s="218" t="s">
        <v>612</v>
      </c>
      <c r="D84" s="218" t="s">
        <v>613</v>
      </c>
      <c r="E84" s="218" t="s">
        <v>614</v>
      </c>
      <c r="F84" s="218" t="s">
        <v>615</v>
      </c>
      <c r="G84" s="218" t="s">
        <v>616</v>
      </c>
    </row>
    <row r="85" spans="1:7" ht="43.5" x14ac:dyDescent="0.35">
      <c r="A85" s="231" t="s">
        <v>617</v>
      </c>
      <c r="B85" s="218" t="s">
        <v>618</v>
      </c>
      <c r="C85" s="218" t="s">
        <v>619</v>
      </c>
      <c r="D85" s="233" t="s">
        <v>620</v>
      </c>
      <c r="E85" s="235" t="s">
        <v>621</v>
      </c>
      <c r="F85" s="218" t="s">
        <v>622</v>
      </c>
      <c r="G85" s="217" t="s">
        <v>623</v>
      </c>
    </row>
    <row r="86" spans="1:7" ht="43.5" x14ac:dyDescent="0.35">
      <c r="A86" s="231" t="s">
        <v>624</v>
      </c>
      <c r="B86" s="218" t="s">
        <v>625</v>
      </c>
      <c r="C86" s="218" t="s">
        <v>626</v>
      </c>
      <c r="D86" s="218" t="s">
        <v>627</v>
      </c>
      <c r="E86" s="218" t="s">
        <v>628</v>
      </c>
      <c r="F86" s="218" t="s">
        <v>629</v>
      </c>
      <c r="G86" s="218" t="s">
        <v>630</v>
      </c>
    </row>
    <row r="87" spans="1:7" ht="58" x14ac:dyDescent="0.35">
      <c r="A87" s="231" t="s">
        <v>631</v>
      </c>
      <c r="B87" s="218" t="s">
        <v>632</v>
      </c>
      <c r="C87" s="218" t="s">
        <v>633</v>
      </c>
      <c r="D87" s="218" t="s">
        <v>634</v>
      </c>
      <c r="E87" s="218" t="s">
        <v>635</v>
      </c>
      <c r="F87" s="218" t="s">
        <v>636</v>
      </c>
      <c r="G87" s="218" t="s">
        <v>637</v>
      </c>
    </row>
    <row r="88" spans="1:7" ht="116" x14ac:dyDescent="0.35">
      <c r="A88" s="222" t="s">
        <v>638</v>
      </c>
      <c r="B88" s="222" t="s">
        <v>639</v>
      </c>
      <c r="C88" s="222" t="s">
        <v>640</v>
      </c>
      <c r="D88" s="222" t="s">
        <v>641</v>
      </c>
      <c r="E88" s="222" t="s">
        <v>642</v>
      </c>
      <c r="F88" s="222" t="s">
        <v>643</v>
      </c>
      <c r="G88" s="222" t="s">
        <v>644</v>
      </c>
    </row>
    <row r="89" spans="1:7" ht="130.5" x14ac:dyDescent="0.35">
      <c r="A89" s="222" t="s">
        <v>645</v>
      </c>
      <c r="B89" s="222" t="s">
        <v>646</v>
      </c>
      <c r="C89" s="222" t="s">
        <v>647</v>
      </c>
      <c r="D89" s="222" t="s">
        <v>648</v>
      </c>
      <c r="E89" s="222" t="s">
        <v>649</v>
      </c>
      <c r="F89" s="222" t="s">
        <v>643</v>
      </c>
      <c r="G89" s="222" t="s">
        <v>650</v>
      </c>
    </row>
    <row r="90" spans="1:7" ht="43.5" x14ac:dyDescent="0.35">
      <c r="A90" s="231" t="s">
        <v>651</v>
      </c>
      <c r="B90" s="232" t="s">
        <v>652</v>
      </c>
      <c r="C90" s="218" t="s">
        <v>653</v>
      </c>
      <c r="D90" s="232" t="s">
        <v>654</v>
      </c>
      <c r="E90" s="235" t="s">
        <v>655</v>
      </c>
      <c r="F90" s="232" t="s">
        <v>656</v>
      </c>
      <c r="G90" s="232" t="s">
        <v>657</v>
      </c>
    </row>
    <row r="91" spans="1:7" x14ac:dyDescent="0.35">
      <c r="A91" s="220" t="s">
        <v>658</v>
      </c>
      <c r="B91" s="220" t="s">
        <v>659</v>
      </c>
      <c r="C91" s="220" t="s">
        <v>660</v>
      </c>
      <c r="D91" s="220" t="s">
        <v>661</v>
      </c>
      <c r="E91" s="220" t="s">
        <v>662</v>
      </c>
      <c r="F91" s="220" t="s">
        <v>663</v>
      </c>
      <c r="G91" s="220" t="s">
        <v>664</v>
      </c>
    </row>
    <row r="92" spans="1:7" ht="29" x14ac:dyDescent="0.35">
      <c r="A92" s="231" t="s">
        <v>665</v>
      </c>
      <c r="B92" s="217" t="s">
        <v>666</v>
      </c>
      <c r="C92" s="218" t="s">
        <v>667</v>
      </c>
      <c r="D92" s="233" t="s">
        <v>668</v>
      </c>
      <c r="E92" s="235" t="s">
        <v>669</v>
      </c>
      <c r="F92" s="232" t="s">
        <v>670</v>
      </c>
      <c r="G92" s="217" t="s">
        <v>671</v>
      </c>
    </row>
    <row r="93" spans="1:7" ht="29" x14ac:dyDescent="0.35">
      <c r="A93" s="220" t="s">
        <v>672</v>
      </c>
      <c r="B93" s="220" t="s">
        <v>673</v>
      </c>
      <c r="C93" s="220" t="s">
        <v>674</v>
      </c>
      <c r="D93" s="220" t="s">
        <v>675</v>
      </c>
      <c r="E93" s="220" t="s">
        <v>676</v>
      </c>
      <c r="F93" s="220" t="s">
        <v>677</v>
      </c>
      <c r="G93" s="220" t="s">
        <v>678</v>
      </c>
    </row>
    <row r="94" spans="1:7" ht="87" x14ac:dyDescent="0.35">
      <c r="A94" s="222" t="s">
        <v>679</v>
      </c>
      <c r="B94" s="222" t="s">
        <v>680</v>
      </c>
      <c r="C94" s="222" t="s">
        <v>681</v>
      </c>
      <c r="D94" s="222" t="s">
        <v>682</v>
      </c>
      <c r="E94" s="222" t="s">
        <v>683</v>
      </c>
      <c r="F94" s="222" t="s">
        <v>684</v>
      </c>
      <c r="G94" s="222" t="s">
        <v>685</v>
      </c>
    </row>
    <row r="95" spans="1:7" ht="43.5" x14ac:dyDescent="0.35">
      <c r="A95" s="222" t="s">
        <v>686</v>
      </c>
      <c r="B95" s="222" t="s">
        <v>687</v>
      </c>
      <c r="C95" s="222" t="s">
        <v>688</v>
      </c>
      <c r="D95" s="222" t="s">
        <v>689</v>
      </c>
      <c r="E95" s="222" t="s">
        <v>690</v>
      </c>
      <c r="F95" s="222" t="s">
        <v>691</v>
      </c>
      <c r="G95" s="222" t="s">
        <v>692</v>
      </c>
    </row>
    <row r="96" spans="1:7" ht="29" x14ac:dyDescent="0.35">
      <c r="A96" s="231" t="s">
        <v>693</v>
      </c>
      <c r="B96" s="218" t="s">
        <v>694</v>
      </c>
      <c r="C96" s="218" t="s">
        <v>695</v>
      </c>
      <c r="D96" s="233" t="s">
        <v>696</v>
      </c>
      <c r="E96" s="235" t="s">
        <v>697</v>
      </c>
      <c r="F96" s="232" t="s">
        <v>698</v>
      </c>
      <c r="G96" s="217" t="s">
        <v>699</v>
      </c>
    </row>
    <row r="97" spans="1:7" ht="29" x14ac:dyDescent="0.35">
      <c r="A97" s="220" t="s">
        <v>700</v>
      </c>
      <c r="B97" s="220" t="s">
        <v>701</v>
      </c>
      <c r="C97" s="220" t="s">
        <v>702</v>
      </c>
      <c r="D97" s="220" t="s">
        <v>703</v>
      </c>
      <c r="E97" s="220" t="s">
        <v>704</v>
      </c>
      <c r="F97" s="220" t="s">
        <v>705</v>
      </c>
      <c r="G97" s="220" t="s">
        <v>706</v>
      </c>
    </row>
    <row r="98" spans="1:7" ht="87" x14ac:dyDescent="0.35">
      <c r="A98" s="222" t="s">
        <v>707</v>
      </c>
      <c r="B98" s="222" t="s">
        <v>708</v>
      </c>
      <c r="C98" s="222" t="s">
        <v>709</v>
      </c>
      <c r="D98" s="222" t="s">
        <v>710</v>
      </c>
      <c r="E98" s="222" t="s">
        <v>711</v>
      </c>
      <c r="F98" s="222" t="s">
        <v>712</v>
      </c>
      <c r="G98" s="222" t="s">
        <v>713</v>
      </c>
    </row>
    <row r="99" spans="1:7" ht="58" x14ac:dyDescent="0.35">
      <c r="A99" s="231" t="s">
        <v>714</v>
      </c>
      <c r="B99" s="218" t="s">
        <v>715</v>
      </c>
      <c r="C99" s="218" t="s">
        <v>716</v>
      </c>
      <c r="D99" s="276" t="s">
        <v>5364</v>
      </c>
      <c r="E99" s="218" t="s">
        <v>717</v>
      </c>
      <c r="F99" s="218" t="s">
        <v>718</v>
      </c>
      <c r="G99" s="218" t="s">
        <v>719</v>
      </c>
    </row>
    <row r="100" spans="1:7" ht="29" x14ac:dyDescent="0.35">
      <c r="A100" s="220" t="s">
        <v>720</v>
      </c>
      <c r="B100" s="220" t="s">
        <v>721</v>
      </c>
      <c r="C100" s="220" t="s">
        <v>722</v>
      </c>
      <c r="D100" s="220" t="s">
        <v>723</v>
      </c>
      <c r="E100" s="220" t="s">
        <v>724</v>
      </c>
      <c r="F100" s="220" t="s">
        <v>725</v>
      </c>
      <c r="G100" s="220" t="s">
        <v>726</v>
      </c>
    </row>
    <row r="101" spans="1:7" ht="29" x14ac:dyDescent="0.35">
      <c r="A101" s="231" t="s">
        <v>727</v>
      </c>
      <c r="B101" s="217" t="s">
        <v>728</v>
      </c>
      <c r="C101" s="218" t="s">
        <v>729</v>
      </c>
      <c r="D101" s="233" t="s">
        <v>730</v>
      </c>
      <c r="E101" s="235" t="s">
        <v>731</v>
      </c>
      <c r="F101" s="232" t="s">
        <v>732</v>
      </c>
      <c r="G101" s="217" t="s">
        <v>733</v>
      </c>
    </row>
    <row r="102" spans="1:7" ht="87" x14ac:dyDescent="0.35">
      <c r="A102" s="231" t="s">
        <v>734</v>
      </c>
      <c r="B102" s="218" t="s">
        <v>735</v>
      </c>
      <c r="C102" s="218" t="s">
        <v>736</v>
      </c>
      <c r="D102" s="218" t="s">
        <v>737</v>
      </c>
      <c r="E102" s="218" t="s">
        <v>738</v>
      </c>
      <c r="F102" s="218" t="s">
        <v>739</v>
      </c>
      <c r="G102" s="218" t="s">
        <v>740</v>
      </c>
    </row>
    <row r="103" spans="1:7" ht="43.5" x14ac:dyDescent="0.35">
      <c r="A103" s="231" t="s">
        <v>741</v>
      </c>
      <c r="B103" s="218" t="s">
        <v>742</v>
      </c>
      <c r="C103" s="218" t="s">
        <v>743</v>
      </c>
      <c r="D103" s="218" t="s">
        <v>744</v>
      </c>
      <c r="E103" s="218" t="s">
        <v>745</v>
      </c>
      <c r="F103" s="232" t="s">
        <v>746</v>
      </c>
      <c r="G103" s="218" t="s">
        <v>747</v>
      </c>
    </row>
    <row r="104" spans="1:7" ht="72.5" x14ac:dyDescent="0.35">
      <c r="A104" s="231" t="s">
        <v>748</v>
      </c>
      <c r="B104" s="218" t="s">
        <v>749</v>
      </c>
      <c r="C104" s="218" t="s">
        <v>750</v>
      </c>
      <c r="D104" s="232" t="s">
        <v>751</v>
      </c>
      <c r="E104" s="217" t="s">
        <v>752</v>
      </c>
      <c r="F104" s="232" t="s">
        <v>753</v>
      </c>
      <c r="G104" s="217" t="s">
        <v>754</v>
      </c>
    </row>
    <row r="105" spans="1:7" ht="58" x14ac:dyDescent="0.35">
      <c r="A105" s="220" t="s">
        <v>755</v>
      </c>
      <c r="B105" s="220" t="s">
        <v>756</v>
      </c>
      <c r="C105" s="220" t="s">
        <v>757</v>
      </c>
      <c r="D105" s="220" t="s">
        <v>758</v>
      </c>
      <c r="E105" s="220" t="s">
        <v>759</v>
      </c>
      <c r="F105" s="220" t="s">
        <v>760</v>
      </c>
      <c r="G105" s="220" t="s">
        <v>761</v>
      </c>
    </row>
    <row r="106" spans="1:7" ht="58" x14ac:dyDescent="0.35">
      <c r="A106" s="222" t="s">
        <v>762</v>
      </c>
      <c r="B106" s="222" t="s">
        <v>763</v>
      </c>
      <c r="C106" s="222" t="s">
        <v>764</v>
      </c>
      <c r="D106" s="222" t="s">
        <v>765</v>
      </c>
      <c r="E106" s="222" t="s">
        <v>766</v>
      </c>
      <c r="F106" s="222" t="s">
        <v>767</v>
      </c>
      <c r="G106" s="222" t="s">
        <v>768</v>
      </c>
    </row>
    <row r="107" spans="1:7" ht="72.5" x14ac:dyDescent="0.35">
      <c r="A107" s="231" t="s">
        <v>769</v>
      </c>
      <c r="B107" s="217" t="s">
        <v>770</v>
      </c>
      <c r="C107" s="218" t="s">
        <v>771</v>
      </c>
      <c r="D107" s="233" t="s">
        <v>772</v>
      </c>
      <c r="E107" s="217" t="s">
        <v>773</v>
      </c>
      <c r="F107" s="232" t="s">
        <v>774</v>
      </c>
      <c r="G107" s="217" t="s">
        <v>775</v>
      </c>
    </row>
    <row r="108" spans="1:7" ht="72.5" x14ac:dyDescent="0.35">
      <c r="A108" s="231" t="s">
        <v>776</v>
      </c>
      <c r="B108" s="218" t="s">
        <v>777</v>
      </c>
      <c r="C108" s="218" t="s">
        <v>778</v>
      </c>
      <c r="D108" s="233" t="s">
        <v>779</v>
      </c>
      <c r="E108" s="235" t="s">
        <v>780</v>
      </c>
      <c r="F108" s="232" t="s">
        <v>781</v>
      </c>
      <c r="G108" s="217" t="s">
        <v>782</v>
      </c>
    </row>
    <row r="109" spans="1:7" ht="43.5" x14ac:dyDescent="0.35">
      <c r="A109" s="231" t="s">
        <v>783</v>
      </c>
      <c r="B109" s="218" t="s">
        <v>784</v>
      </c>
      <c r="C109" s="218" t="s">
        <v>785</v>
      </c>
      <c r="D109" s="233" t="s">
        <v>786</v>
      </c>
      <c r="E109" s="235" t="s">
        <v>787</v>
      </c>
      <c r="F109" s="232" t="s">
        <v>788</v>
      </c>
      <c r="G109" s="217" t="s">
        <v>789</v>
      </c>
    </row>
    <row r="110" spans="1:7" x14ac:dyDescent="0.35">
      <c r="A110" s="220" t="s">
        <v>790</v>
      </c>
      <c r="B110" s="220" t="s">
        <v>791</v>
      </c>
      <c r="C110" s="220" t="s">
        <v>792</v>
      </c>
      <c r="D110" s="220" t="s">
        <v>793</v>
      </c>
      <c r="E110" s="220" t="s">
        <v>794</v>
      </c>
      <c r="F110" s="220" t="s">
        <v>795</v>
      </c>
      <c r="G110" s="220" t="s">
        <v>796</v>
      </c>
    </row>
    <row r="111" spans="1:7" ht="43.5" x14ac:dyDescent="0.35">
      <c r="A111" s="231" t="s">
        <v>797</v>
      </c>
      <c r="B111" s="232" t="s">
        <v>798</v>
      </c>
      <c r="C111" s="218" t="s">
        <v>799</v>
      </c>
      <c r="D111" s="218" t="s">
        <v>800</v>
      </c>
      <c r="E111" s="218" t="s">
        <v>801</v>
      </c>
      <c r="F111" s="218" t="s">
        <v>802</v>
      </c>
      <c r="G111" s="218" t="s">
        <v>803</v>
      </c>
    </row>
    <row r="112" spans="1:7" ht="58" x14ac:dyDescent="0.35">
      <c r="A112" s="231" t="s">
        <v>804</v>
      </c>
      <c r="B112" s="232" t="s">
        <v>805</v>
      </c>
      <c r="C112" s="218" t="s">
        <v>806</v>
      </c>
      <c r="D112" s="218" t="s">
        <v>807</v>
      </c>
      <c r="E112" s="218" t="s">
        <v>808</v>
      </c>
      <c r="F112" s="218" t="s">
        <v>809</v>
      </c>
      <c r="G112" s="218" t="s">
        <v>810</v>
      </c>
    </row>
    <row r="113" spans="1:7" ht="58" x14ac:dyDescent="0.35">
      <c r="A113" s="231" t="s">
        <v>811</v>
      </c>
      <c r="B113" s="232" t="s">
        <v>812</v>
      </c>
      <c r="C113" s="218" t="s">
        <v>813</v>
      </c>
      <c r="D113" s="218" t="s">
        <v>814</v>
      </c>
      <c r="E113" s="218" t="s">
        <v>815</v>
      </c>
      <c r="F113" s="218" t="s">
        <v>816</v>
      </c>
      <c r="G113" s="218" t="s">
        <v>817</v>
      </c>
    </row>
    <row r="114" spans="1:7" x14ac:dyDescent="0.35">
      <c r="A114" s="220" t="s">
        <v>818</v>
      </c>
      <c r="B114" s="220" t="s">
        <v>819</v>
      </c>
      <c r="C114" s="220" t="s">
        <v>820</v>
      </c>
      <c r="D114" s="220" t="s">
        <v>821</v>
      </c>
      <c r="E114" s="220" t="s">
        <v>822</v>
      </c>
      <c r="F114" s="220" t="s">
        <v>823</v>
      </c>
      <c r="G114" s="220" t="s">
        <v>824</v>
      </c>
    </row>
    <row r="115" spans="1:7" ht="87" x14ac:dyDescent="0.35">
      <c r="A115" s="231" t="s">
        <v>825</v>
      </c>
      <c r="B115" s="218" t="s">
        <v>826</v>
      </c>
      <c r="C115" s="218" t="s">
        <v>827</v>
      </c>
      <c r="D115" s="218" t="s">
        <v>828</v>
      </c>
      <c r="E115" s="218" t="s">
        <v>829</v>
      </c>
      <c r="F115" s="218" t="s">
        <v>830</v>
      </c>
      <c r="G115" s="218" t="s">
        <v>831</v>
      </c>
    </row>
    <row r="116" spans="1:7" ht="43.5" x14ac:dyDescent="0.35">
      <c r="A116" s="231" t="s">
        <v>832</v>
      </c>
      <c r="B116" s="218" t="s">
        <v>833</v>
      </c>
      <c r="C116" s="218" t="s">
        <v>834</v>
      </c>
      <c r="D116" s="232" t="s">
        <v>835</v>
      </c>
      <c r="E116" s="235" t="s">
        <v>836</v>
      </c>
      <c r="F116" s="232" t="s">
        <v>837</v>
      </c>
      <c r="G116" s="217" t="s">
        <v>838</v>
      </c>
    </row>
    <row r="117" spans="1:7" ht="76.5" customHeight="1" x14ac:dyDescent="0.35">
      <c r="A117" s="222" t="s">
        <v>839</v>
      </c>
      <c r="B117" s="222" t="s">
        <v>840</v>
      </c>
      <c r="C117" s="222" t="s">
        <v>841</v>
      </c>
      <c r="D117" s="222" t="s">
        <v>842</v>
      </c>
      <c r="E117" s="222" t="s">
        <v>843</v>
      </c>
      <c r="F117" s="222" t="s">
        <v>844</v>
      </c>
      <c r="G117" s="222" t="s">
        <v>845</v>
      </c>
    </row>
    <row r="118" spans="1:7" x14ac:dyDescent="0.35">
      <c r="A118" s="231" t="s">
        <v>846</v>
      </c>
      <c r="B118" s="218" t="s">
        <v>847</v>
      </c>
      <c r="C118" s="218" t="s">
        <v>848</v>
      </c>
      <c r="D118" s="232" t="s">
        <v>849</v>
      </c>
      <c r="E118" s="235" t="s">
        <v>850</v>
      </c>
      <c r="F118" s="218" t="s">
        <v>851</v>
      </c>
      <c r="G118" s="218" t="s">
        <v>852</v>
      </c>
    </row>
    <row r="119" spans="1:7" ht="76.5" customHeight="1" x14ac:dyDescent="0.35">
      <c r="A119" s="222" t="s">
        <v>853</v>
      </c>
      <c r="B119" s="222" t="s">
        <v>854</v>
      </c>
      <c r="C119" s="222" t="s">
        <v>855</v>
      </c>
      <c r="D119" s="222" t="s">
        <v>856</v>
      </c>
      <c r="E119" s="222" t="s">
        <v>857</v>
      </c>
      <c r="F119" s="222" t="s">
        <v>858</v>
      </c>
      <c r="G119" s="222" t="s">
        <v>859</v>
      </c>
    </row>
    <row r="120" spans="1:7" x14ac:dyDescent="0.35">
      <c r="A120" s="231" t="s">
        <v>860</v>
      </c>
      <c r="B120" s="218" t="s">
        <v>861</v>
      </c>
      <c r="C120" s="218" t="s">
        <v>862</v>
      </c>
      <c r="D120" s="232" t="s">
        <v>863</v>
      </c>
      <c r="E120" s="218" t="s">
        <v>864</v>
      </c>
      <c r="F120" s="218" t="s">
        <v>865</v>
      </c>
      <c r="G120" s="218" t="s">
        <v>866</v>
      </c>
    </row>
    <row r="121" spans="1:7" x14ac:dyDescent="0.35">
      <c r="A121" s="231" t="s">
        <v>867</v>
      </c>
      <c r="B121" s="218" t="s">
        <v>868</v>
      </c>
      <c r="C121" s="218" t="s">
        <v>869</v>
      </c>
      <c r="D121" s="232" t="s">
        <v>870</v>
      </c>
      <c r="E121" s="218" t="s">
        <v>871</v>
      </c>
      <c r="F121" s="218" t="s">
        <v>872</v>
      </c>
      <c r="G121" s="218" t="s">
        <v>873</v>
      </c>
    </row>
    <row r="122" spans="1:7" x14ac:dyDescent="0.35">
      <c r="A122" s="231" t="s">
        <v>874</v>
      </c>
      <c r="B122" s="218" t="s">
        <v>875</v>
      </c>
      <c r="C122" s="218" t="s">
        <v>876</v>
      </c>
      <c r="D122" s="232" t="s">
        <v>877</v>
      </c>
      <c r="E122" s="218" t="s">
        <v>878</v>
      </c>
      <c r="F122" s="218" t="s">
        <v>879</v>
      </c>
      <c r="G122" s="218" t="s">
        <v>880</v>
      </c>
    </row>
    <row r="123" spans="1:7" ht="76.5" customHeight="1" x14ac:dyDescent="0.35">
      <c r="A123" s="222" t="s">
        <v>881</v>
      </c>
      <c r="B123" s="222" t="s">
        <v>882</v>
      </c>
      <c r="C123" s="222" t="s">
        <v>883</v>
      </c>
      <c r="D123" s="222" t="s">
        <v>884</v>
      </c>
      <c r="E123" s="222" t="s">
        <v>885</v>
      </c>
      <c r="F123" s="222" t="s">
        <v>886</v>
      </c>
      <c r="G123" s="222" t="s">
        <v>887</v>
      </c>
    </row>
    <row r="124" spans="1:7" ht="76.5" customHeight="1" x14ac:dyDescent="0.35">
      <c r="A124" s="222" t="s">
        <v>888</v>
      </c>
      <c r="B124" s="222" t="s">
        <v>889</v>
      </c>
      <c r="C124" s="222" t="s">
        <v>890</v>
      </c>
      <c r="D124" s="222" t="s">
        <v>891</v>
      </c>
      <c r="E124" s="222" t="s">
        <v>892</v>
      </c>
      <c r="F124" s="222" t="s">
        <v>893</v>
      </c>
      <c r="G124" s="222" t="s">
        <v>894</v>
      </c>
    </row>
    <row r="125" spans="1:7" ht="29" x14ac:dyDescent="0.35">
      <c r="A125" s="231" t="s">
        <v>895</v>
      </c>
      <c r="B125" s="217" t="s">
        <v>896</v>
      </c>
      <c r="C125" s="218" t="s">
        <v>897</v>
      </c>
      <c r="D125" s="232" t="s">
        <v>898</v>
      </c>
      <c r="E125" s="235" t="s">
        <v>899</v>
      </c>
      <c r="F125" s="218" t="s">
        <v>900</v>
      </c>
      <c r="G125" s="217" t="s">
        <v>901</v>
      </c>
    </row>
    <row r="126" spans="1:7" ht="43.5" x14ac:dyDescent="0.35">
      <c r="A126" s="231" t="s">
        <v>902</v>
      </c>
      <c r="B126" s="218" t="s">
        <v>903</v>
      </c>
      <c r="C126" s="218" t="s">
        <v>904</v>
      </c>
      <c r="D126" s="218" t="s">
        <v>905</v>
      </c>
      <c r="E126" s="218" t="s">
        <v>906</v>
      </c>
      <c r="F126" s="218" t="s">
        <v>907</v>
      </c>
      <c r="G126" s="218" t="s">
        <v>908</v>
      </c>
    </row>
    <row r="127" spans="1:7" x14ac:dyDescent="0.35">
      <c r="A127" s="220" t="s">
        <v>909</v>
      </c>
      <c r="B127" s="220" t="s">
        <v>910</v>
      </c>
      <c r="C127" s="220" t="s">
        <v>911</v>
      </c>
      <c r="D127" s="220" t="s">
        <v>912</v>
      </c>
      <c r="E127" s="220" t="s">
        <v>913</v>
      </c>
      <c r="F127" s="220" t="s">
        <v>914</v>
      </c>
      <c r="G127" s="220" t="s">
        <v>915</v>
      </c>
    </row>
    <row r="128" spans="1:7" ht="58" x14ac:dyDescent="0.35">
      <c r="A128" s="231" t="s">
        <v>916</v>
      </c>
      <c r="B128" s="217" t="s">
        <v>917</v>
      </c>
      <c r="C128" s="218" t="s">
        <v>918</v>
      </c>
      <c r="D128" s="218" t="s">
        <v>919</v>
      </c>
      <c r="E128" s="235" t="s">
        <v>920</v>
      </c>
      <c r="F128" s="218" t="s">
        <v>921</v>
      </c>
      <c r="G128" s="217" t="s">
        <v>922</v>
      </c>
    </row>
    <row r="129" spans="1:7" ht="58" x14ac:dyDescent="0.35">
      <c r="A129" s="222" t="s">
        <v>923</v>
      </c>
      <c r="B129" s="222" t="s">
        <v>924</v>
      </c>
      <c r="C129" s="222" t="s">
        <v>925</v>
      </c>
      <c r="D129" s="222" t="s">
        <v>926</v>
      </c>
      <c r="E129" s="222" t="s">
        <v>927</v>
      </c>
      <c r="F129" s="222" t="s">
        <v>928</v>
      </c>
      <c r="G129" s="222" t="s">
        <v>929</v>
      </c>
    </row>
    <row r="130" spans="1:7" x14ac:dyDescent="0.35">
      <c r="A130" s="220" t="s">
        <v>930</v>
      </c>
      <c r="B130" s="220" t="s">
        <v>931</v>
      </c>
      <c r="C130" s="220" t="s">
        <v>932</v>
      </c>
      <c r="D130" s="220" t="s">
        <v>933</v>
      </c>
      <c r="E130" s="220" t="s">
        <v>934</v>
      </c>
      <c r="F130" s="220" t="s">
        <v>935</v>
      </c>
      <c r="G130" s="220" t="s">
        <v>936</v>
      </c>
    </row>
    <row r="131" spans="1:7" ht="43.5" x14ac:dyDescent="0.35">
      <c r="A131" s="231" t="s">
        <v>937</v>
      </c>
      <c r="B131" s="218" t="s">
        <v>938</v>
      </c>
      <c r="C131" s="218" t="s">
        <v>939</v>
      </c>
      <c r="D131" s="218" t="s">
        <v>940</v>
      </c>
      <c r="E131" s="235" t="s">
        <v>941</v>
      </c>
      <c r="F131" s="232" t="s">
        <v>942</v>
      </c>
      <c r="G131" s="217" t="s">
        <v>943</v>
      </c>
    </row>
    <row r="132" spans="1:7" ht="58" x14ac:dyDescent="0.35">
      <c r="A132" s="231" t="s">
        <v>944</v>
      </c>
      <c r="B132" s="218" t="s">
        <v>945</v>
      </c>
      <c r="C132" s="218" t="s">
        <v>946</v>
      </c>
      <c r="D132" s="218" t="s">
        <v>947</v>
      </c>
      <c r="E132" s="235" t="s">
        <v>948</v>
      </c>
      <c r="F132" s="232" t="s">
        <v>949</v>
      </c>
      <c r="G132" s="217" t="s">
        <v>950</v>
      </c>
    </row>
    <row r="133" spans="1:7" ht="58" x14ac:dyDescent="0.35">
      <c r="A133" s="222" t="s">
        <v>951</v>
      </c>
      <c r="B133" s="222" t="s">
        <v>952</v>
      </c>
      <c r="C133" s="222" t="s">
        <v>953</v>
      </c>
      <c r="D133" s="222" t="s">
        <v>954</v>
      </c>
      <c r="E133" s="222" t="s">
        <v>955</v>
      </c>
      <c r="F133" s="222" t="s">
        <v>956</v>
      </c>
      <c r="G133" s="222" t="s">
        <v>957</v>
      </c>
    </row>
    <row r="134" spans="1:7" ht="58" x14ac:dyDescent="0.35">
      <c r="A134" s="222" t="s">
        <v>958</v>
      </c>
      <c r="B134" s="222" t="s">
        <v>959</v>
      </c>
      <c r="C134" s="222" t="s">
        <v>960</v>
      </c>
      <c r="D134" s="222" t="s">
        <v>961</v>
      </c>
      <c r="E134" s="222" t="s">
        <v>962</v>
      </c>
      <c r="F134" s="222" t="s">
        <v>963</v>
      </c>
      <c r="G134" s="222" t="s">
        <v>964</v>
      </c>
    </row>
    <row r="135" spans="1:7" x14ac:dyDescent="0.35">
      <c r="A135" s="220" t="s">
        <v>965</v>
      </c>
      <c r="B135" s="220" t="s">
        <v>966</v>
      </c>
      <c r="C135" s="220" t="s">
        <v>967</v>
      </c>
      <c r="D135" s="220" t="s">
        <v>968</v>
      </c>
      <c r="E135" s="220" t="s">
        <v>969</v>
      </c>
      <c r="F135" s="220" t="s">
        <v>970</v>
      </c>
      <c r="G135" s="220" t="s">
        <v>971</v>
      </c>
    </row>
    <row r="136" spans="1:7" ht="58" x14ac:dyDescent="0.35">
      <c r="A136" s="231" t="s">
        <v>972</v>
      </c>
      <c r="B136" s="218" t="s">
        <v>973</v>
      </c>
      <c r="C136" s="218" t="s">
        <v>974</v>
      </c>
      <c r="D136" s="218" t="s">
        <v>975</v>
      </c>
      <c r="E136" s="218" t="s">
        <v>976</v>
      </c>
      <c r="F136" s="218" t="s">
        <v>977</v>
      </c>
      <c r="G136" s="218" t="s">
        <v>978</v>
      </c>
    </row>
    <row r="137" spans="1:7" ht="43.5" x14ac:dyDescent="0.35">
      <c r="A137" s="231" t="s">
        <v>979</v>
      </c>
      <c r="B137" s="217" t="s">
        <v>980</v>
      </c>
      <c r="C137" s="218" t="s">
        <v>981</v>
      </c>
      <c r="D137" s="232" t="s">
        <v>982</v>
      </c>
      <c r="E137" s="235" t="s">
        <v>983</v>
      </c>
      <c r="F137" s="218" t="s">
        <v>984</v>
      </c>
      <c r="G137" s="217" t="s">
        <v>985</v>
      </c>
    </row>
    <row r="138" spans="1:7" ht="58" x14ac:dyDescent="0.35">
      <c r="A138" s="222" t="s">
        <v>986</v>
      </c>
      <c r="B138" s="222" t="s">
        <v>987</v>
      </c>
      <c r="C138" s="222" t="s">
        <v>988</v>
      </c>
      <c r="D138" s="222" t="s">
        <v>989</v>
      </c>
      <c r="E138" s="222" t="s">
        <v>990</v>
      </c>
      <c r="F138" s="222" t="s">
        <v>991</v>
      </c>
      <c r="G138" s="222" t="s">
        <v>992</v>
      </c>
    </row>
    <row r="139" spans="1:7" x14ac:dyDescent="0.35">
      <c r="A139" s="220" t="s">
        <v>993</v>
      </c>
      <c r="B139" s="220" t="s">
        <v>994</v>
      </c>
      <c r="C139" s="220" t="s">
        <v>995</v>
      </c>
      <c r="D139" s="220" t="s">
        <v>996</v>
      </c>
      <c r="E139" s="220" t="s">
        <v>997</v>
      </c>
      <c r="F139" s="220" t="s">
        <v>998</v>
      </c>
      <c r="G139" s="220" t="s">
        <v>999</v>
      </c>
    </row>
    <row r="140" spans="1:7" ht="174" customHeight="1" x14ac:dyDescent="0.35">
      <c r="A140" s="231" t="s">
        <v>1000</v>
      </c>
      <c r="B140" s="217" t="s">
        <v>1001</v>
      </c>
      <c r="C140" s="218" t="s">
        <v>1002</v>
      </c>
      <c r="D140" s="233" t="s">
        <v>1003</v>
      </c>
      <c r="E140" s="236" t="s">
        <v>1004</v>
      </c>
      <c r="F140" s="232" t="s">
        <v>1005</v>
      </c>
      <c r="G140" s="217" t="s">
        <v>1006</v>
      </c>
    </row>
    <row r="141" spans="1:7" ht="58" x14ac:dyDescent="0.35">
      <c r="A141" s="222" t="s">
        <v>1007</v>
      </c>
      <c r="B141" s="222" t="s">
        <v>1008</v>
      </c>
      <c r="C141" s="222" t="s">
        <v>1009</v>
      </c>
      <c r="D141" s="222" t="s">
        <v>1010</v>
      </c>
      <c r="E141" s="222" t="s">
        <v>1011</v>
      </c>
      <c r="F141" s="222" t="s">
        <v>1012</v>
      </c>
      <c r="G141" s="222" t="s">
        <v>1013</v>
      </c>
    </row>
    <row r="142" spans="1:7" x14ac:dyDescent="0.35">
      <c r="A142" s="220" t="s">
        <v>1014</v>
      </c>
      <c r="B142" s="220" t="s">
        <v>1015</v>
      </c>
      <c r="C142" s="220" t="s">
        <v>1016</v>
      </c>
      <c r="D142" s="220" t="s">
        <v>1017</v>
      </c>
      <c r="E142" s="220" t="s">
        <v>1018</v>
      </c>
      <c r="F142" s="220" t="s">
        <v>1019</v>
      </c>
      <c r="G142" s="220" t="s">
        <v>1020</v>
      </c>
    </row>
    <row r="143" spans="1:7" ht="15" customHeight="1" x14ac:dyDescent="0.35">
      <c r="A143" s="220" t="s">
        <v>1021</v>
      </c>
      <c r="B143" s="220" t="s">
        <v>1022</v>
      </c>
      <c r="C143" s="220" t="s">
        <v>1023</v>
      </c>
      <c r="D143" s="220" t="s">
        <v>1024</v>
      </c>
      <c r="E143" s="220" t="s">
        <v>1025</v>
      </c>
      <c r="F143" s="220" t="s">
        <v>1026</v>
      </c>
      <c r="G143" s="220" t="s">
        <v>1027</v>
      </c>
    </row>
    <row r="144" spans="1:7" x14ac:dyDescent="0.35">
      <c r="A144" s="220" t="s">
        <v>1028</v>
      </c>
      <c r="B144" s="220" t="s">
        <v>1029</v>
      </c>
      <c r="C144" s="220" t="s">
        <v>1028</v>
      </c>
      <c r="D144" s="220" t="s">
        <v>1030</v>
      </c>
      <c r="E144" s="220" t="s">
        <v>1031</v>
      </c>
      <c r="F144" s="220" t="s">
        <v>1032</v>
      </c>
      <c r="G144" s="220" t="s">
        <v>1033</v>
      </c>
    </row>
    <row r="145" spans="1:7" x14ac:dyDescent="0.35">
      <c r="A145" s="220" t="s">
        <v>1034</v>
      </c>
      <c r="B145" s="220" t="s">
        <v>1035</v>
      </c>
      <c r="C145" s="220" t="s">
        <v>1036</v>
      </c>
      <c r="D145" s="220" t="s">
        <v>1037</v>
      </c>
      <c r="E145" s="220" t="s">
        <v>1038</v>
      </c>
      <c r="F145" s="220" t="s">
        <v>1039</v>
      </c>
      <c r="G145" s="220" t="s">
        <v>1040</v>
      </c>
    </row>
    <row r="146" spans="1:7" ht="29" x14ac:dyDescent="0.35">
      <c r="A146" s="231" t="s">
        <v>1041</v>
      </c>
      <c r="B146" s="218" t="s">
        <v>1042</v>
      </c>
      <c r="C146" s="218" t="s">
        <v>1043</v>
      </c>
      <c r="D146" s="218" t="s">
        <v>1044</v>
      </c>
      <c r="E146" s="218" t="s">
        <v>1045</v>
      </c>
      <c r="F146" s="218" t="s">
        <v>1046</v>
      </c>
      <c r="G146" s="218" t="s">
        <v>1047</v>
      </c>
    </row>
    <row r="147" spans="1:7" ht="29" x14ac:dyDescent="0.35">
      <c r="A147" s="220" t="s">
        <v>1048</v>
      </c>
      <c r="B147" s="220" t="s">
        <v>1049</v>
      </c>
      <c r="C147" s="220" t="s">
        <v>1050</v>
      </c>
      <c r="D147" s="220" t="s">
        <v>1051</v>
      </c>
      <c r="E147" s="220" t="s">
        <v>1052</v>
      </c>
      <c r="F147" s="220" t="s">
        <v>1053</v>
      </c>
      <c r="G147" s="220" t="s">
        <v>1054</v>
      </c>
    </row>
    <row r="148" spans="1:7" ht="43.5" x14ac:dyDescent="0.35">
      <c r="A148" s="220" t="s">
        <v>1055</v>
      </c>
      <c r="B148" s="220" t="s">
        <v>1056</v>
      </c>
      <c r="C148" s="220" t="s">
        <v>1057</v>
      </c>
      <c r="D148" s="220" t="s">
        <v>1058</v>
      </c>
      <c r="E148" s="220" t="s">
        <v>1059</v>
      </c>
      <c r="F148" s="220" t="s">
        <v>1060</v>
      </c>
      <c r="G148" s="220" t="s">
        <v>1061</v>
      </c>
    </row>
    <row r="149" spans="1:7" ht="87" x14ac:dyDescent="0.35">
      <c r="A149" s="231" t="s">
        <v>1062</v>
      </c>
      <c r="B149" s="218" t="s">
        <v>1063</v>
      </c>
      <c r="C149" s="218" t="s">
        <v>1064</v>
      </c>
      <c r="D149" s="218" t="s">
        <v>1065</v>
      </c>
      <c r="E149" s="218" t="s">
        <v>1066</v>
      </c>
      <c r="F149" s="218" t="s">
        <v>1067</v>
      </c>
      <c r="G149" s="218" t="s">
        <v>1068</v>
      </c>
    </row>
    <row r="150" spans="1:7" ht="72.5" x14ac:dyDescent="0.35">
      <c r="A150" s="220" t="s">
        <v>1069</v>
      </c>
      <c r="B150" s="220" t="s">
        <v>1070</v>
      </c>
      <c r="C150" s="220" t="s">
        <v>1071</v>
      </c>
      <c r="D150" s="220" t="s">
        <v>1072</v>
      </c>
      <c r="E150" s="220" t="s">
        <v>1073</v>
      </c>
      <c r="F150" s="220" t="s">
        <v>1074</v>
      </c>
      <c r="G150" s="220" t="s">
        <v>1075</v>
      </c>
    </row>
    <row r="151" spans="1:7" ht="87" x14ac:dyDescent="0.35">
      <c r="A151" s="231" t="s">
        <v>1076</v>
      </c>
      <c r="B151" s="218" t="s">
        <v>1077</v>
      </c>
      <c r="C151" s="218" t="s">
        <v>1078</v>
      </c>
      <c r="D151" s="218" t="s">
        <v>1079</v>
      </c>
      <c r="E151" s="218" t="s">
        <v>1080</v>
      </c>
      <c r="F151" s="218" t="s">
        <v>1081</v>
      </c>
      <c r="G151" s="218" t="s">
        <v>1082</v>
      </c>
    </row>
    <row r="152" spans="1:7" ht="159.5" x14ac:dyDescent="0.35">
      <c r="A152" s="231" t="s">
        <v>1083</v>
      </c>
      <c r="B152" s="218" t="s">
        <v>1084</v>
      </c>
      <c r="C152" s="218" t="s">
        <v>1085</v>
      </c>
      <c r="D152" s="218" t="s">
        <v>1086</v>
      </c>
      <c r="E152" s="218" t="s">
        <v>1087</v>
      </c>
      <c r="F152" s="218" t="s">
        <v>1088</v>
      </c>
      <c r="G152" s="218" t="s">
        <v>1089</v>
      </c>
    </row>
    <row r="153" spans="1:7" x14ac:dyDescent="0.35">
      <c r="A153" s="220" t="s">
        <v>1090</v>
      </c>
      <c r="B153" s="220" t="s">
        <v>1090</v>
      </c>
      <c r="C153" s="220" t="s">
        <v>1091</v>
      </c>
      <c r="D153" s="220" t="s">
        <v>1092</v>
      </c>
      <c r="E153" s="220" t="s">
        <v>1093</v>
      </c>
      <c r="F153" s="220" t="s">
        <v>1094</v>
      </c>
      <c r="G153" s="220" t="s">
        <v>1095</v>
      </c>
    </row>
    <row r="154" spans="1:7" ht="43.5" x14ac:dyDescent="0.35">
      <c r="A154" s="220" t="s">
        <v>1096</v>
      </c>
      <c r="B154" s="220" t="s">
        <v>1097</v>
      </c>
      <c r="C154" s="220" t="s">
        <v>1098</v>
      </c>
      <c r="D154" s="220" t="s">
        <v>1099</v>
      </c>
      <c r="E154" s="220" t="s">
        <v>1100</v>
      </c>
      <c r="F154" s="220" t="s">
        <v>1101</v>
      </c>
      <c r="G154" s="220" t="s">
        <v>1102</v>
      </c>
    </row>
    <row r="155" spans="1:7" x14ac:dyDescent="0.35">
      <c r="A155" s="220" t="s">
        <v>1103</v>
      </c>
      <c r="B155" s="220" t="s">
        <v>1104</v>
      </c>
      <c r="C155" s="220" t="s">
        <v>1105</v>
      </c>
      <c r="D155" s="220" t="s">
        <v>1106</v>
      </c>
      <c r="E155" s="220" t="s">
        <v>1107</v>
      </c>
      <c r="F155" s="220" t="s">
        <v>1108</v>
      </c>
      <c r="G155" s="220" t="s">
        <v>1109</v>
      </c>
    </row>
    <row r="156" spans="1:7" x14ac:dyDescent="0.35">
      <c r="A156" s="220" t="s">
        <v>1110</v>
      </c>
      <c r="B156" s="220" t="s">
        <v>1111</v>
      </c>
      <c r="C156" s="220" t="s">
        <v>1112</v>
      </c>
      <c r="D156" s="220" t="s">
        <v>1113</v>
      </c>
      <c r="E156" s="220" t="s">
        <v>1114</v>
      </c>
      <c r="F156" s="220" t="s">
        <v>1115</v>
      </c>
      <c r="G156" s="220" t="s">
        <v>1116</v>
      </c>
    </row>
    <row r="157" spans="1:7" x14ac:dyDescent="0.35">
      <c r="A157" s="222" t="s">
        <v>1117</v>
      </c>
      <c r="B157" s="222" t="s">
        <v>1118</v>
      </c>
      <c r="C157" s="222" t="s">
        <v>1119</v>
      </c>
      <c r="D157" s="222" t="s">
        <v>1120</v>
      </c>
      <c r="E157" s="222" t="s">
        <v>1121</v>
      </c>
      <c r="F157" s="222" t="s">
        <v>1122</v>
      </c>
      <c r="G157" s="222" t="s">
        <v>1123</v>
      </c>
    </row>
    <row r="158" spans="1:7" x14ac:dyDescent="0.35">
      <c r="A158" s="220" t="s">
        <v>1124</v>
      </c>
      <c r="B158" s="220" t="s">
        <v>1125</v>
      </c>
      <c r="C158" s="220" t="s">
        <v>1126</v>
      </c>
      <c r="D158" s="220" t="s">
        <v>1127</v>
      </c>
      <c r="E158" s="220" t="s">
        <v>1128</v>
      </c>
      <c r="F158" s="220" t="s">
        <v>1129</v>
      </c>
      <c r="G158" s="220" t="s">
        <v>1130</v>
      </c>
    </row>
    <row r="159" spans="1:7" ht="29" x14ac:dyDescent="0.35">
      <c r="A159" s="220" t="s">
        <v>1131</v>
      </c>
      <c r="B159" s="220" t="s">
        <v>1132</v>
      </c>
      <c r="C159" s="220" t="s">
        <v>1133</v>
      </c>
      <c r="D159" s="220" t="s">
        <v>1134</v>
      </c>
      <c r="E159" s="220" t="s">
        <v>1135</v>
      </c>
      <c r="F159" s="220" t="s">
        <v>1136</v>
      </c>
      <c r="G159" s="220" t="s">
        <v>1137</v>
      </c>
    </row>
    <row r="160" spans="1:7" x14ac:dyDescent="0.35">
      <c r="A160" s="220" t="s">
        <v>1138</v>
      </c>
      <c r="B160" s="220" t="s">
        <v>1139</v>
      </c>
      <c r="C160" s="220" t="s">
        <v>1140</v>
      </c>
      <c r="D160" s="220" t="s">
        <v>1141</v>
      </c>
      <c r="E160" s="220" t="s">
        <v>1142</v>
      </c>
      <c r="F160" s="220" t="s">
        <v>1143</v>
      </c>
      <c r="G160" s="220" t="s">
        <v>1144</v>
      </c>
    </row>
    <row r="161" spans="1:7" x14ac:dyDescent="0.35">
      <c r="A161" s="220" t="s">
        <v>1145</v>
      </c>
      <c r="B161" s="220" t="s">
        <v>1146</v>
      </c>
      <c r="C161" s="220" t="s">
        <v>1147</v>
      </c>
      <c r="D161" s="220" t="s">
        <v>1148</v>
      </c>
      <c r="E161" s="220" t="s">
        <v>1149</v>
      </c>
      <c r="F161" s="220" t="s">
        <v>1150</v>
      </c>
      <c r="G161" s="220" t="s">
        <v>1151</v>
      </c>
    </row>
    <row r="162" spans="1:7" ht="29" x14ac:dyDescent="0.35">
      <c r="A162" s="231" t="s">
        <v>1152</v>
      </c>
      <c r="B162" s="218" t="s">
        <v>1153</v>
      </c>
      <c r="C162" s="218" t="s">
        <v>1154</v>
      </c>
      <c r="D162" s="218" t="s">
        <v>1155</v>
      </c>
      <c r="E162" s="218" t="s">
        <v>1156</v>
      </c>
      <c r="F162" s="218" t="s">
        <v>1157</v>
      </c>
      <c r="G162" s="218" t="s">
        <v>1158</v>
      </c>
    </row>
    <row r="163" spans="1:7" ht="29" x14ac:dyDescent="0.35">
      <c r="A163" s="220" t="s">
        <v>1159</v>
      </c>
      <c r="B163" s="220" t="s">
        <v>1160</v>
      </c>
      <c r="C163" s="220" t="s">
        <v>1161</v>
      </c>
      <c r="D163" s="220" t="s">
        <v>1162</v>
      </c>
      <c r="E163" s="220" t="s">
        <v>1163</v>
      </c>
      <c r="F163" s="220" t="s">
        <v>1164</v>
      </c>
      <c r="G163" s="220" t="s">
        <v>1165</v>
      </c>
    </row>
    <row r="164" spans="1:7" x14ac:dyDescent="0.35">
      <c r="A164" s="222" t="s">
        <v>1117</v>
      </c>
      <c r="B164" s="222" t="s">
        <v>1118</v>
      </c>
      <c r="C164" s="222" t="s">
        <v>1119</v>
      </c>
      <c r="D164" s="222" t="s">
        <v>1120</v>
      </c>
      <c r="E164" s="222" t="s">
        <v>1121</v>
      </c>
      <c r="F164" s="222" t="s">
        <v>1122</v>
      </c>
      <c r="G164" s="222" t="s">
        <v>1123</v>
      </c>
    </row>
    <row r="165" spans="1:7" x14ac:dyDescent="0.35">
      <c r="A165" s="378" t="s">
        <v>1166</v>
      </c>
      <c r="B165" s="378"/>
      <c r="C165" s="378"/>
      <c r="D165" s="378"/>
      <c r="E165" s="378"/>
      <c r="F165" s="378"/>
      <c r="G165" s="378"/>
    </row>
    <row r="166" spans="1:7" x14ac:dyDescent="0.35">
      <c r="A166" s="220" t="s">
        <v>1167</v>
      </c>
      <c r="B166" s="220" t="s">
        <v>1168</v>
      </c>
      <c r="C166" s="220" t="s">
        <v>1169</v>
      </c>
      <c r="D166" s="220" t="s">
        <v>1170</v>
      </c>
      <c r="E166" s="220" t="s">
        <v>1171</v>
      </c>
      <c r="F166" s="220" t="s">
        <v>1172</v>
      </c>
      <c r="G166" s="220" t="s">
        <v>1173</v>
      </c>
    </row>
    <row r="167" spans="1:7" ht="43.5" x14ac:dyDescent="0.35">
      <c r="A167" s="231" t="s">
        <v>1174</v>
      </c>
      <c r="B167" s="218" t="s">
        <v>1175</v>
      </c>
      <c r="C167" s="218" t="s">
        <v>1176</v>
      </c>
      <c r="D167" s="218" t="s">
        <v>1177</v>
      </c>
      <c r="E167" s="218" t="s">
        <v>1178</v>
      </c>
      <c r="F167" s="218" t="s">
        <v>1179</v>
      </c>
      <c r="G167" s="218" t="s">
        <v>1180</v>
      </c>
    </row>
    <row r="168" spans="1:7" ht="72.5" x14ac:dyDescent="0.35">
      <c r="A168" s="231" t="s">
        <v>1181</v>
      </c>
      <c r="B168" s="217" t="s">
        <v>1182</v>
      </c>
      <c r="C168" s="237" t="s">
        <v>1183</v>
      </c>
      <c r="D168" s="232" t="s">
        <v>1184</v>
      </c>
      <c r="E168" s="235" t="s">
        <v>1185</v>
      </c>
      <c r="F168" s="232" t="s">
        <v>1186</v>
      </c>
      <c r="G168" s="217" t="s">
        <v>1187</v>
      </c>
    </row>
    <row r="169" spans="1:7" ht="43.5" x14ac:dyDescent="0.35">
      <c r="A169" s="222" t="s">
        <v>1188</v>
      </c>
      <c r="B169" s="222" t="s">
        <v>1189</v>
      </c>
      <c r="C169" s="222" t="s">
        <v>1190</v>
      </c>
      <c r="D169" s="222" t="s">
        <v>1191</v>
      </c>
      <c r="E169" s="222" t="s">
        <v>1192</v>
      </c>
      <c r="F169" s="222" t="s">
        <v>1193</v>
      </c>
      <c r="G169" s="222" t="s">
        <v>1194</v>
      </c>
    </row>
    <row r="170" spans="1:7" ht="116" x14ac:dyDescent="0.35">
      <c r="A170" s="221" t="s">
        <v>1195</v>
      </c>
      <c r="B170" s="221"/>
      <c r="C170" s="221"/>
      <c r="D170" s="221"/>
      <c r="E170" s="221"/>
      <c r="F170" s="221"/>
      <c r="G170" s="221"/>
    </row>
    <row r="171" spans="1:7" x14ac:dyDescent="0.35">
      <c r="A171" s="220" t="s">
        <v>1166</v>
      </c>
      <c r="B171" s="220" t="s">
        <v>1196</v>
      </c>
      <c r="C171" s="220" t="s">
        <v>1197</v>
      </c>
      <c r="D171" s="220" t="s">
        <v>1198</v>
      </c>
      <c r="E171" s="220" t="s">
        <v>1199</v>
      </c>
      <c r="F171" s="220" t="s">
        <v>1200</v>
      </c>
      <c r="G171" s="220" t="s">
        <v>1197</v>
      </c>
    </row>
    <row r="172" spans="1:7" x14ac:dyDescent="0.35">
      <c r="A172" s="220" t="s">
        <v>1201</v>
      </c>
      <c r="B172" s="220" t="s">
        <v>1202</v>
      </c>
      <c r="C172" s="220" t="s">
        <v>1203</v>
      </c>
      <c r="D172" s="220" t="s">
        <v>1204</v>
      </c>
      <c r="E172" s="220" t="s">
        <v>1205</v>
      </c>
      <c r="F172" s="220" t="s">
        <v>1206</v>
      </c>
      <c r="G172" s="220" t="s">
        <v>1207</v>
      </c>
    </row>
    <row r="173" spans="1:7" x14ac:dyDescent="0.35">
      <c r="A173" s="221" t="s">
        <v>1208</v>
      </c>
      <c r="B173" s="221"/>
      <c r="C173" s="221"/>
      <c r="D173" s="221"/>
      <c r="E173" s="221"/>
      <c r="F173" s="221"/>
      <c r="G173" s="221"/>
    </row>
    <row r="174" spans="1:7" x14ac:dyDescent="0.35">
      <c r="A174" s="220" t="s">
        <v>1209</v>
      </c>
      <c r="B174" s="220" t="s">
        <v>1210</v>
      </c>
      <c r="C174" s="220" t="s">
        <v>1211</v>
      </c>
      <c r="D174" s="220" t="s">
        <v>1212</v>
      </c>
      <c r="E174" s="220" t="s">
        <v>1213</v>
      </c>
      <c r="F174" s="220" t="s">
        <v>1214</v>
      </c>
      <c r="G174" s="220" t="s">
        <v>1215</v>
      </c>
    </row>
    <row r="175" spans="1:7" x14ac:dyDescent="0.35">
      <c r="A175" s="220" t="s">
        <v>1216</v>
      </c>
      <c r="B175" s="220" t="s">
        <v>1217</v>
      </c>
      <c r="C175" s="220" t="s">
        <v>1218</v>
      </c>
      <c r="D175" s="220" t="s">
        <v>1219</v>
      </c>
      <c r="E175" s="220" t="s">
        <v>1220</v>
      </c>
      <c r="F175" s="220" t="s">
        <v>1221</v>
      </c>
      <c r="G175" s="220" t="s">
        <v>1222</v>
      </c>
    </row>
    <row r="176" spans="1:7" x14ac:dyDescent="0.35">
      <c r="A176" s="220" t="s">
        <v>1223</v>
      </c>
      <c r="B176" s="220" t="s">
        <v>1224</v>
      </c>
      <c r="C176" s="220" t="s">
        <v>1225</v>
      </c>
      <c r="D176" s="220" t="s">
        <v>1226</v>
      </c>
      <c r="E176" s="220" t="s">
        <v>1227</v>
      </c>
      <c r="F176" s="220" t="s">
        <v>1228</v>
      </c>
      <c r="G176" s="220" t="s">
        <v>1229</v>
      </c>
    </row>
    <row r="177" spans="1:7" x14ac:dyDescent="0.35">
      <c r="A177" s="220" t="s">
        <v>1230</v>
      </c>
      <c r="B177" s="220" t="s">
        <v>1231</v>
      </c>
      <c r="C177" s="220" t="s">
        <v>1232</v>
      </c>
      <c r="D177" s="220" t="s">
        <v>1233</v>
      </c>
      <c r="E177" s="220" t="s">
        <v>1234</v>
      </c>
      <c r="F177" s="220" t="s">
        <v>1235</v>
      </c>
      <c r="G177" s="220" t="s">
        <v>1236</v>
      </c>
    </row>
    <row r="178" spans="1:7" x14ac:dyDescent="0.35">
      <c r="A178" s="220" t="s">
        <v>1237</v>
      </c>
      <c r="B178" s="220" t="s">
        <v>1238</v>
      </c>
      <c r="C178" s="220" t="s">
        <v>1239</v>
      </c>
      <c r="D178" s="220" t="s">
        <v>1240</v>
      </c>
      <c r="E178" s="220" t="s">
        <v>1241</v>
      </c>
      <c r="F178" s="220" t="s">
        <v>1242</v>
      </c>
      <c r="G178" s="220" t="s">
        <v>1243</v>
      </c>
    </row>
    <row r="179" spans="1:7" x14ac:dyDescent="0.35">
      <c r="A179" s="221" t="s">
        <v>1244</v>
      </c>
      <c r="B179" s="221"/>
      <c r="C179" s="221"/>
      <c r="D179" s="221"/>
      <c r="E179" s="221"/>
      <c r="F179" s="221"/>
      <c r="G179" s="221"/>
    </row>
    <row r="180" spans="1:7" x14ac:dyDescent="0.35">
      <c r="A180" s="221" t="s">
        <v>1245</v>
      </c>
      <c r="B180" s="221"/>
      <c r="C180" s="221"/>
      <c r="D180" s="221"/>
      <c r="E180" s="221"/>
      <c r="F180" s="221"/>
      <c r="G180" s="221"/>
    </row>
    <row r="181" spans="1:7" x14ac:dyDescent="0.35">
      <c r="A181" s="221" t="s">
        <v>1246</v>
      </c>
      <c r="B181" s="221"/>
      <c r="C181" s="221"/>
      <c r="D181" s="221"/>
      <c r="E181" s="221"/>
      <c r="F181" s="221"/>
      <c r="G181" s="221"/>
    </row>
    <row r="182" spans="1:7" x14ac:dyDescent="0.35">
      <c r="A182" s="221" t="s">
        <v>1247</v>
      </c>
      <c r="B182" s="221"/>
      <c r="C182" s="221"/>
      <c r="D182" s="221"/>
      <c r="E182" s="221"/>
      <c r="F182" s="221"/>
      <c r="G182" s="221"/>
    </row>
    <row r="183" spans="1:7" x14ac:dyDescent="0.35">
      <c r="A183" s="220" t="s">
        <v>1248</v>
      </c>
      <c r="B183" s="220" t="s">
        <v>1249</v>
      </c>
      <c r="C183" s="220" t="s">
        <v>1250</v>
      </c>
      <c r="D183" s="220" t="s">
        <v>1251</v>
      </c>
      <c r="E183" s="220" t="s">
        <v>1252</v>
      </c>
      <c r="F183" s="220" t="s">
        <v>1253</v>
      </c>
      <c r="G183" s="220" t="s">
        <v>1254</v>
      </c>
    </row>
    <row r="184" spans="1:7" x14ac:dyDescent="0.35">
      <c r="A184" s="232" t="s">
        <v>1255</v>
      </c>
      <c r="B184" s="232" t="s">
        <v>1255</v>
      </c>
      <c r="C184" s="217" t="s">
        <v>1256</v>
      </c>
      <c r="D184" s="232" t="s">
        <v>1255</v>
      </c>
      <c r="E184" s="232" t="s">
        <v>1257</v>
      </c>
      <c r="F184" s="232" t="s">
        <v>1258</v>
      </c>
      <c r="G184" s="232" t="s">
        <v>1259</v>
      </c>
    </row>
    <row r="185" spans="1:7" x14ac:dyDescent="0.35">
      <c r="A185" s="232" t="s">
        <v>1260</v>
      </c>
      <c r="B185" s="232" t="s">
        <v>1261</v>
      </c>
      <c r="C185" s="217" t="s">
        <v>1260</v>
      </c>
      <c r="D185" s="232" t="s">
        <v>1262</v>
      </c>
      <c r="E185" s="232" t="s">
        <v>1263</v>
      </c>
      <c r="F185" s="232" t="s">
        <v>1264</v>
      </c>
      <c r="G185" s="232" t="s">
        <v>1265</v>
      </c>
    </row>
    <row r="186" spans="1:7" x14ac:dyDescent="0.35">
      <c r="A186" s="232" t="s">
        <v>1266</v>
      </c>
      <c r="B186" s="232" t="s">
        <v>1267</v>
      </c>
      <c r="C186" s="217" t="s">
        <v>1268</v>
      </c>
      <c r="D186" s="232" t="s">
        <v>1269</v>
      </c>
      <c r="E186" s="232" t="s">
        <v>1270</v>
      </c>
      <c r="F186" s="232" t="s">
        <v>1271</v>
      </c>
      <c r="G186" s="232" t="s">
        <v>1272</v>
      </c>
    </row>
    <row r="187" spans="1:7" x14ac:dyDescent="0.35">
      <c r="A187" s="222" t="s">
        <v>1273</v>
      </c>
      <c r="B187" s="222" t="s">
        <v>1274</v>
      </c>
      <c r="C187" s="222" t="s">
        <v>1273</v>
      </c>
      <c r="D187" s="222" t="s">
        <v>1273</v>
      </c>
      <c r="E187" s="222" t="s">
        <v>1275</v>
      </c>
      <c r="F187" s="222" t="s">
        <v>1276</v>
      </c>
      <c r="G187" s="222" t="s">
        <v>1273</v>
      </c>
    </row>
    <row r="188" spans="1:7" x14ac:dyDescent="0.35">
      <c r="A188" s="232" t="s">
        <v>1277</v>
      </c>
      <c r="B188" s="232" t="s">
        <v>1277</v>
      </c>
      <c r="C188" s="217" t="s">
        <v>1277</v>
      </c>
      <c r="D188" s="232" t="s">
        <v>1277</v>
      </c>
      <c r="E188" s="232" t="s">
        <v>1278</v>
      </c>
      <c r="F188" s="232" t="s">
        <v>1279</v>
      </c>
      <c r="G188" s="232" t="s">
        <v>1277</v>
      </c>
    </row>
    <row r="189" spans="1:7" x14ac:dyDescent="0.35">
      <c r="A189" s="232" t="s">
        <v>1280</v>
      </c>
      <c r="B189" s="232" t="s">
        <v>1281</v>
      </c>
      <c r="C189" s="217" t="s">
        <v>1282</v>
      </c>
      <c r="D189" s="232" t="s">
        <v>1283</v>
      </c>
      <c r="E189" s="232" t="s">
        <v>1284</v>
      </c>
      <c r="F189" s="232" t="s">
        <v>1285</v>
      </c>
      <c r="G189" s="232" t="s">
        <v>1286</v>
      </c>
    </row>
    <row r="190" spans="1:7" x14ac:dyDescent="0.35">
      <c r="A190" s="232" t="s">
        <v>1287</v>
      </c>
      <c r="B190" s="238" t="s">
        <v>1288</v>
      </c>
      <c r="C190" s="238" t="s">
        <v>1287</v>
      </c>
      <c r="D190" s="238" t="s">
        <v>1289</v>
      </c>
      <c r="E190" s="238" t="s">
        <v>1290</v>
      </c>
      <c r="F190" s="238" t="s">
        <v>1291</v>
      </c>
      <c r="G190" s="238" t="s">
        <v>1287</v>
      </c>
    </row>
    <row r="191" spans="1:7" x14ac:dyDescent="0.35">
      <c r="A191" s="239" t="s">
        <v>1292</v>
      </c>
      <c r="B191" s="237" t="s">
        <v>1293</v>
      </c>
      <c r="C191" s="217" t="s">
        <v>1292</v>
      </c>
      <c r="D191" s="232" t="s">
        <v>1294</v>
      </c>
      <c r="E191" s="232" t="s">
        <v>1295</v>
      </c>
      <c r="F191" s="232" t="s">
        <v>1296</v>
      </c>
      <c r="G191" s="232" t="s">
        <v>1297</v>
      </c>
    </row>
    <row r="192" spans="1:7" x14ac:dyDescent="0.35">
      <c r="A192" s="232" t="s">
        <v>1298</v>
      </c>
      <c r="B192" s="232" t="s">
        <v>1298</v>
      </c>
      <c r="C192" s="217" t="s">
        <v>1298</v>
      </c>
      <c r="D192" s="232" t="s">
        <v>1298</v>
      </c>
      <c r="E192" s="232" t="s">
        <v>1299</v>
      </c>
      <c r="F192" s="232" t="s">
        <v>1300</v>
      </c>
      <c r="G192" s="232" t="s">
        <v>1298</v>
      </c>
    </row>
    <row r="193" spans="1:7" x14ac:dyDescent="0.35">
      <c r="A193" s="232" t="s">
        <v>1301</v>
      </c>
      <c r="B193" s="238" t="s">
        <v>1302</v>
      </c>
      <c r="C193" s="238" t="s">
        <v>1301</v>
      </c>
      <c r="D193" s="238" t="s">
        <v>1303</v>
      </c>
      <c r="E193" s="238" t="s">
        <v>1304</v>
      </c>
      <c r="F193" s="238" t="s">
        <v>1305</v>
      </c>
      <c r="G193" s="238" t="s">
        <v>1306</v>
      </c>
    </row>
    <row r="194" spans="1:7" x14ac:dyDescent="0.35">
      <c r="A194" s="232" t="s">
        <v>1307</v>
      </c>
      <c r="B194" s="238" t="s">
        <v>1308</v>
      </c>
      <c r="C194" s="238" t="s">
        <v>1307</v>
      </c>
      <c r="D194" s="238" t="s">
        <v>1309</v>
      </c>
      <c r="E194" s="238" t="s">
        <v>1310</v>
      </c>
      <c r="F194" s="238" t="s">
        <v>1311</v>
      </c>
      <c r="G194" s="238" t="s">
        <v>1312</v>
      </c>
    </row>
    <row r="195" spans="1:7" x14ac:dyDescent="0.35">
      <c r="A195" s="232" t="s">
        <v>1313</v>
      </c>
      <c r="B195" s="232" t="s">
        <v>1314</v>
      </c>
      <c r="C195" s="217" t="s">
        <v>1315</v>
      </c>
      <c r="D195" s="232" t="s">
        <v>1316</v>
      </c>
      <c r="E195" s="232" t="s">
        <v>1317</v>
      </c>
      <c r="F195" s="232" t="s">
        <v>1318</v>
      </c>
      <c r="G195" s="232" t="s">
        <v>1319</v>
      </c>
    </row>
    <row r="196" spans="1:7" x14ac:dyDescent="0.35">
      <c r="A196" s="232" t="s">
        <v>1320</v>
      </c>
      <c r="B196" s="238" t="s">
        <v>1320</v>
      </c>
      <c r="C196" s="238" t="s">
        <v>1320</v>
      </c>
      <c r="D196" s="238" t="s">
        <v>1320</v>
      </c>
      <c r="E196" s="238" t="s">
        <v>1321</v>
      </c>
      <c r="F196" s="238" t="s">
        <v>1322</v>
      </c>
      <c r="G196" s="238" t="s">
        <v>1320</v>
      </c>
    </row>
    <row r="197" spans="1:7" x14ac:dyDescent="0.35">
      <c r="A197" s="232" t="s">
        <v>1323</v>
      </c>
      <c r="B197" s="238" t="s">
        <v>1324</v>
      </c>
      <c r="C197" s="238" t="s">
        <v>1325</v>
      </c>
      <c r="D197" s="238" t="s">
        <v>1323</v>
      </c>
      <c r="E197" s="238" t="s">
        <v>1326</v>
      </c>
      <c r="F197" s="238" t="s">
        <v>1327</v>
      </c>
      <c r="G197" s="238" t="s">
        <v>1328</v>
      </c>
    </row>
    <row r="198" spans="1:7" x14ac:dyDescent="0.35">
      <c r="A198" s="232" t="s">
        <v>1329</v>
      </c>
      <c r="B198" s="232" t="s">
        <v>1329</v>
      </c>
      <c r="C198" s="217" t="s">
        <v>1329</v>
      </c>
      <c r="D198" s="232" t="s">
        <v>1330</v>
      </c>
      <c r="E198" s="232" t="s">
        <v>1331</v>
      </c>
      <c r="F198" s="232" t="s">
        <v>1332</v>
      </c>
      <c r="G198" s="232" t="s">
        <v>1333</v>
      </c>
    </row>
    <row r="199" spans="1:7" x14ac:dyDescent="0.35">
      <c r="A199" s="232" t="s">
        <v>1334</v>
      </c>
      <c r="B199" s="232" t="s">
        <v>1335</v>
      </c>
      <c r="C199" s="217" t="s">
        <v>1334</v>
      </c>
      <c r="D199" s="232" t="s">
        <v>1334</v>
      </c>
      <c r="E199" s="232" t="s">
        <v>1336</v>
      </c>
      <c r="F199" s="232" t="s">
        <v>1337</v>
      </c>
      <c r="G199" s="232" t="s">
        <v>1334</v>
      </c>
    </row>
    <row r="200" spans="1:7" x14ac:dyDescent="0.35">
      <c r="A200" s="232" t="s">
        <v>1338</v>
      </c>
      <c r="B200" s="232" t="s">
        <v>1339</v>
      </c>
      <c r="C200" s="217" t="s">
        <v>1340</v>
      </c>
      <c r="D200" s="232" t="s">
        <v>1338</v>
      </c>
      <c r="E200" s="232" t="s">
        <v>1341</v>
      </c>
      <c r="F200" s="232" t="s">
        <v>1342</v>
      </c>
      <c r="G200" s="232" t="s">
        <v>1343</v>
      </c>
    </row>
    <row r="201" spans="1:7" x14ac:dyDescent="0.35">
      <c r="A201" s="232" t="s">
        <v>1344</v>
      </c>
      <c r="B201" s="238" t="s">
        <v>1345</v>
      </c>
      <c r="C201" s="238" t="s">
        <v>1346</v>
      </c>
      <c r="D201" s="238" t="s">
        <v>1347</v>
      </c>
      <c r="E201" s="238" t="s">
        <v>1348</v>
      </c>
      <c r="F201" s="238" t="s">
        <v>1349</v>
      </c>
      <c r="G201" s="238" t="s">
        <v>1346</v>
      </c>
    </row>
    <row r="202" spans="1:7" x14ac:dyDescent="0.35">
      <c r="A202" s="232" t="s">
        <v>1350</v>
      </c>
      <c r="B202" s="232" t="s">
        <v>1350</v>
      </c>
      <c r="C202" s="217" t="s">
        <v>1351</v>
      </c>
      <c r="D202" s="232" t="s">
        <v>1350</v>
      </c>
      <c r="E202" s="232" t="s">
        <v>1352</v>
      </c>
      <c r="F202" s="232" t="s">
        <v>1353</v>
      </c>
      <c r="G202" s="232" t="s">
        <v>1350</v>
      </c>
    </row>
    <row r="203" spans="1:7" x14ac:dyDescent="0.35">
      <c r="A203" s="232" t="s">
        <v>1354</v>
      </c>
      <c r="B203" s="232" t="s">
        <v>1355</v>
      </c>
      <c r="C203" s="217" t="s">
        <v>1354</v>
      </c>
      <c r="D203" s="232" t="s">
        <v>1354</v>
      </c>
      <c r="E203" s="232" t="s">
        <v>1356</v>
      </c>
      <c r="F203" s="232" t="s">
        <v>1357</v>
      </c>
      <c r="G203" s="232" t="s">
        <v>1358</v>
      </c>
    </row>
    <row r="204" spans="1:7" x14ac:dyDescent="0.35">
      <c r="A204" s="232" t="s">
        <v>1359</v>
      </c>
      <c r="B204" s="232" t="s">
        <v>1360</v>
      </c>
      <c r="C204" s="217" t="s">
        <v>1361</v>
      </c>
      <c r="D204" s="232" t="s">
        <v>1359</v>
      </c>
      <c r="E204" s="232" t="s">
        <v>1362</v>
      </c>
      <c r="F204" s="232" t="s">
        <v>1363</v>
      </c>
      <c r="G204" s="232" t="s">
        <v>1364</v>
      </c>
    </row>
    <row r="205" spans="1:7" x14ac:dyDescent="0.35">
      <c r="A205" s="232" t="s">
        <v>1365</v>
      </c>
      <c r="B205" s="232" t="s">
        <v>1366</v>
      </c>
      <c r="C205" s="217" t="s">
        <v>1367</v>
      </c>
      <c r="D205" s="232" t="s">
        <v>1368</v>
      </c>
      <c r="E205" s="232" t="s">
        <v>1369</v>
      </c>
      <c r="F205" s="232" t="s">
        <v>1370</v>
      </c>
      <c r="G205" s="232" t="s">
        <v>1371</v>
      </c>
    </row>
    <row r="206" spans="1:7" x14ac:dyDescent="0.35">
      <c r="A206" s="232" t="s">
        <v>1372</v>
      </c>
      <c r="B206" s="232" t="s">
        <v>1373</v>
      </c>
      <c r="C206" s="217" t="s">
        <v>1374</v>
      </c>
      <c r="D206" s="232" t="s">
        <v>1375</v>
      </c>
      <c r="E206" s="232" t="s">
        <v>1376</v>
      </c>
      <c r="F206" s="232" t="s">
        <v>1377</v>
      </c>
      <c r="G206" s="232" t="s">
        <v>1378</v>
      </c>
    </row>
    <row r="207" spans="1:7" x14ac:dyDescent="0.35">
      <c r="A207" s="232" t="s">
        <v>1379</v>
      </c>
      <c r="B207" s="232" t="s">
        <v>1379</v>
      </c>
      <c r="C207" s="217" t="s">
        <v>1379</v>
      </c>
      <c r="D207" s="232" t="s">
        <v>1379</v>
      </c>
      <c r="E207" s="232" t="s">
        <v>1380</v>
      </c>
      <c r="F207" s="232" t="s">
        <v>1381</v>
      </c>
      <c r="G207" s="232" t="s">
        <v>1382</v>
      </c>
    </row>
    <row r="208" spans="1:7" x14ac:dyDescent="0.35">
      <c r="A208" s="232" t="s">
        <v>1383</v>
      </c>
      <c r="B208" s="232" t="s">
        <v>1384</v>
      </c>
      <c r="C208" s="217" t="s">
        <v>1385</v>
      </c>
      <c r="D208" s="232" t="s">
        <v>1386</v>
      </c>
      <c r="E208" s="232" t="s">
        <v>1387</v>
      </c>
      <c r="F208" s="232" t="s">
        <v>1388</v>
      </c>
      <c r="G208" s="232" t="s">
        <v>1385</v>
      </c>
    </row>
    <row r="209" spans="1:7" x14ac:dyDescent="0.35">
      <c r="A209" s="232" t="s">
        <v>1389</v>
      </c>
      <c r="B209" s="232" t="s">
        <v>1389</v>
      </c>
      <c r="C209" s="217" t="s">
        <v>1390</v>
      </c>
      <c r="D209" s="232" t="s">
        <v>1389</v>
      </c>
      <c r="E209" s="232" t="s">
        <v>1391</v>
      </c>
      <c r="F209" s="232" t="s">
        <v>1392</v>
      </c>
      <c r="G209" s="232" t="s">
        <v>1393</v>
      </c>
    </row>
    <row r="210" spans="1:7" x14ac:dyDescent="0.35">
      <c r="A210" s="232" t="s">
        <v>1394</v>
      </c>
      <c r="B210" s="232" t="s">
        <v>1395</v>
      </c>
      <c r="C210" s="217" t="s">
        <v>1394</v>
      </c>
      <c r="D210" s="232" t="s">
        <v>1396</v>
      </c>
      <c r="E210" s="232" t="s">
        <v>1397</v>
      </c>
      <c r="F210" s="232" t="s">
        <v>1398</v>
      </c>
      <c r="G210" s="232" t="s">
        <v>1399</v>
      </c>
    </row>
    <row r="211" spans="1:7" x14ac:dyDescent="0.35">
      <c r="A211" s="232" t="s">
        <v>1400</v>
      </c>
      <c r="B211" s="232" t="s">
        <v>1400</v>
      </c>
      <c r="C211" s="217" t="s">
        <v>1400</v>
      </c>
      <c r="D211" s="232" t="s">
        <v>1400</v>
      </c>
      <c r="E211" s="232" t="s">
        <v>1401</v>
      </c>
      <c r="F211" s="232" t="s">
        <v>1402</v>
      </c>
      <c r="G211" s="232" t="s">
        <v>1403</v>
      </c>
    </row>
    <row r="212" spans="1:7" x14ac:dyDescent="0.35">
      <c r="A212" s="232" t="s">
        <v>1404</v>
      </c>
      <c r="B212" s="232" t="s">
        <v>1404</v>
      </c>
      <c r="C212" s="217" t="s">
        <v>1404</v>
      </c>
      <c r="D212" s="232" t="s">
        <v>1404</v>
      </c>
      <c r="E212" s="232" t="s">
        <v>1405</v>
      </c>
      <c r="F212" s="232" t="s">
        <v>1406</v>
      </c>
      <c r="G212" s="232" t="s">
        <v>1404</v>
      </c>
    </row>
    <row r="213" spans="1:7" x14ac:dyDescent="0.35">
      <c r="A213" s="232" t="s">
        <v>1407</v>
      </c>
      <c r="B213" s="232" t="s">
        <v>1408</v>
      </c>
      <c r="C213" s="217" t="s">
        <v>1407</v>
      </c>
      <c r="D213" s="232" t="s">
        <v>1409</v>
      </c>
      <c r="E213" s="232" t="s">
        <v>1410</v>
      </c>
      <c r="F213" s="232" t="s">
        <v>1411</v>
      </c>
      <c r="G213" s="232" t="s">
        <v>1407</v>
      </c>
    </row>
    <row r="214" spans="1:7" x14ac:dyDescent="0.35">
      <c r="A214" s="232" t="s">
        <v>1412</v>
      </c>
      <c r="B214" s="232" t="s">
        <v>1413</v>
      </c>
      <c r="C214" s="217" t="s">
        <v>1414</v>
      </c>
      <c r="D214" s="232" t="s">
        <v>1415</v>
      </c>
      <c r="E214" s="232" t="s">
        <v>1416</v>
      </c>
      <c r="F214" s="232" t="s">
        <v>1417</v>
      </c>
      <c r="G214" s="232" t="s">
        <v>1418</v>
      </c>
    </row>
    <row r="215" spans="1:7" x14ac:dyDescent="0.35">
      <c r="A215" s="232" t="s">
        <v>1419</v>
      </c>
      <c r="B215" s="232" t="s">
        <v>1420</v>
      </c>
      <c r="C215" s="217" t="s">
        <v>1421</v>
      </c>
      <c r="D215" s="232" t="s">
        <v>1422</v>
      </c>
      <c r="E215" s="232" t="s">
        <v>1423</v>
      </c>
      <c r="F215" s="232" t="s">
        <v>1424</v>
      </c>
      <c r="G215" s="232" t="s">
        <v>1425</v>
      </c>
    </row>
    <row r="216" spans="1:7" x14ac:dyDescent="0.35">
      <c r="A216" s="232" t="s">
        <v>1426</v>
      </c>
      <c r="B216" s="238" t="s">
        <v>1426</v>
      </c>
      <c r="C216" s="238" t="s">
        <v>1427</v>
      </c>
      <c r="D216" s="238" t="s">
        <v>1428</v>
      </c>
      <c r="E216" s="238" t="s">
        <v>1429</v>
      </c>
      <c r="F216" s="238" t="s">
        <v>1430</v>
      </c>
      <c r="G216" s="238" t="s">
        <v>1427</v>
      </c>
    </row>
    <row r="217" spans="1:7" x14ac:dyDescent="0.35">
      <c r="A217" s="232" t="s">
        <v>1431</v>
      </c>
      <c r="B217" s="232" t="s">
        <v>1432</v>
      </c>
      <c r="C217" s="217" t="s">
        <v>1433</v>
      </c>
      <c r="D217" s="232" t="s">
        <v>1434</v>
      </c>
      <c r="E217" s="232" t="s">
        <v>1435</v>
      </c>
      <c r="F217" s="232" t="s">
        <v>1436</v>
      </c>
      <c r="G217" s="232" t="s">
        <v>1437</v>
      </c>
    </row>
    <row r="218" spans="1:7" x14ac:dyDescent="0.35">
      <c r="A218" s="232" t="s">
        <v>1438</v>
      </c>
      <c r="B218" s="232" t="s">
        <v>1439</v>
      </c>
      <c r="C218" s="217" t="s">
        <v>1438</v>
      </c>
      <c r="D218" s="232" t="s">
        <v>1440</v>
      </c>
      <c r="E218" s="232" t="s">
        <v>1441</v>
      </c>
      <c r="F218" s="232" t="s">
        <v>1442</v>
      </c>
      <c r="G218" s="232" t="s">
        <v>1443</v>
      </c>
    </row>
    <row r="219" spans="1:7" x14ac:dyDescent="0.35">
      <c r="A219" s="232" t="s">
        <v>1444</v>
      </c>
      <c r="B219" s="238" t="s">
        <v>1445</v>
      </c>
      <c r="C219" s="238" t="s">
        <v>1444</v>
      </c>
      <c r="D219" s="238" t="s">
        <v>1444</v>
      </c>
      <c r="E219" s="238" t="s">
        <v>1446</v>
      </c>
      <c r="F219" s="238" t="s">
        <v>1447</v>
      </c>
      <c r="G219" s="238" t="s">
        <v>1444</v>
      </c>
    </row>
    <row r="220" spans="1:7" x14ac:dyDescent="0.35">
      <c r="A220" s="232" t="s">
        <v>1448</v>
      </c>
      <c r="B220" s="232" t="s">
        <v>1449</v>
      </c>
      <c r="C220" s="217" t="s">
        <v>1448</v>
      </c>
      <c r="D220" s="232" t="s">
        <v>1448</v>
      </c>
      <c r="E220" s="232" t="s">
        <v>1450</v>
      </c>
      <c r="F220" s="232" t="s">
        <v>1450</v>
      </c>
      <c r="G220" s="232" t="s">
        <v>1448</v>
      </c>
    </row>
    <row r="221" spans="1:7" x14ac:dyDescent="0.35">
      <c r="A221" s="232" t="s">
        <v>1451</v>
      </c>
      <c r="B221" s="232"/>
      <c r="C221" s="217"/>
      <c r="D221" s="232"/>
      <c r="E221" s="232"/>
      <c r="F221" s="232"/>
      <c r="G221" s="232"/>
    </row>
    <row r="222" spans="1:7" x14ac:dyDescent="0.35">
      <c r="A222" s="232" t="s">
        <v>1452</v>
      </c>
      <c r="B222" s="232"/>
      <c r="C222" s="217"/>
      <c r="D222" s="232"/>
      <c r="E222" s="232"/>
      <c r="F222" s="232"/>
      <c r="G222" s="232"/>
    </row>
    <row r="223" spans="1:7" x14ac:dyDescent="0.35">
      <c r="A223" s="232" t="s">
        <v>1453</v>
      </c>
      <c r="B223" s="232"/>
      <c r="C223" s="217"/>
      <c r="D223" s="232"/>
      <c r="E223" s="232"/>
      <c r="F223" s="232"/>
      <c r="G223" s="232"/>
    </row>
    <row r="224" spans="1:7" x14ac:dyDescent="0.35">
      <c r="A224" s="232" t="s">
        <v>1454</v>
      </c>
      <c r="B224" s="232"/>
      <c r="C224" s="217"/>
      <c r="D224" s="232"/>
      <c r="E224" s="232"/>
      <c r="F224" s="232"/>
      <c r="G224" s="232"/>
    </row>
    <row r="225" spans="1:7" x14ac:dyDescent="0.35">
      <c r="A225" s="232" t="s">
        <v>1455</v>
      </c>
      <c r="B225" s="232"/>
      <c r="C225" s="217"/>
      <c r="D225" s="232"/>
      <c r="E225" s="232"/>
      <c r="F225" s="232"/>
      <c r="G225" s="232"/>
    </row>
    <row r="226" spans="1:7" x14ac:dyDescent="0.35">
      <c r="A226" s="232" t="s">
        <v>1456</v>
      </c>
      <c r="B226" s="232"/>
      <c r="C226" s="217"/>
      <c r="D226" s="232"/>
      <c r="E226" s="232"/>
      <c r="F226" s="232"/>
      <c r="G226" s="232"/>
    </row>
    <row r="227" spans="1:7" x14ac:dyDescent="0.35">
      <c r="A227" s="232" t="s">
        <v>1457</v>
      </c>
      <c r="B227" s="232"/>
      <c r="C227" s="217"/>
      <c r="D227" s="232"/>
      <c r="E227" s="232"/>
      <c r="F227" s="232"/>
      <c r="G227" s="232"/>
    </row>
    <row r="228" spans="1:7" x14ac:dyDescent="0.35">
      <c r="A228" s="232" t="s">
        <v>1458</v>
      </c>
      <c r="B228" s="232"/>
      <c r="C228" s="217"/>
      <c r="D228" s="232"/>
      <c r="E228" s="232"/>
      <c r="F228" s="232"/>
      <c r="G228" s="232"/>
    </row>
    <row r="229" spans="1:7" x14ac:dyDescent="0.35">
      <c r="A229" s="232" t="s">
        <v>1459</v>
      </c>
      <c r="B229" s="232"/>
      <c r="C229" s="217"/>
      <c r="D229" s="232"/>
      <c r="E229" s="232"/>
      <c r="F229" s="232"/>
      <c r="G229" s="232"/>
    </row>
    <row r="230" spans="1:7" x14ac:dyDescent="0.35">
      <c r="A230" s="232" t="s">
        <v>1460</v>
      </c>
      <c r="B230" s="232"/>
      <c r="C230" s="217"/>
      <c r="D230" s="232"/>
      <c r="E230" s="232"/>
      <c r="F230" s="232"/>
      <c r="G230" s="232"/>
    </row>
    <row r="231" spans="1:7" x14ac:dyDescent="0.35">
      <c r="A231" s="232" t="s">
        <v>1461</v>
      </c>
      <c r="B231" s="232"/>
      <c r="C231" s="217"/>
      <c r="D231" s="232"/>
      <c r="E231" s="232"/>
      <c r="F231" s="232"/>
      <c r="G231" s="232"/>
    </row>
    <row r="232" spans="1:7" x14ac:dyDescent="0.35">
      <c r="A232" s="232" t="s">
        <v>1462</v>
      </c>
      <c r="B232" s="232"/>
      <c r="C232" s="217"/>
      <c r="D232" s="232"/>
      <c r="E232" s="232"/>
      <c r="F232" s="232"/>
      <c r="G232" s="232"/>
    </row>
    <row r="233" spans="1:7" x14ac:dyDescent="0.35">
      <c r="A233" s="232" t="s">
        <v>1463</v>
      </c>
      <c r="B233" s="232"/>
      <c r="C233" s="217"/>
      <c r="D233" s="232"/>
      <c r="E233" s="232"/>
      <c r="F233" s="232"/>
      <c r="G233" s="232"/>
    </row>
    <row r="234" spans="1:7" x14ac:dyDescent="0.35">
      <c r="A234" s="232" t="s">
        <v>1464</v>
      </c>
      <c r="B234" s="232"/>
      <c r="C234" s="217"/>
      <c r="D234" s="232"/>
      <c r="E234" s="232"/>
      <c r="F234" s="232"/>
      <c r="G234" s="232"/>
    </row>
    <row r="235" spans="1:7" x14ac:dyDescent="0.35">
      <c r="A235" s="232" t="s">
        <v>1465</v>
      </c>
      <c r="B235" s="232"/>
      <c r="C235" s="217"/>
      <c r="D235" s="232"/>
      <c r="E235" s="232"/>
      <c r="F235" s="232"/>
      <c r="G235" s="232"/>
    </row>
    <row r="236" spans="1:7" x14ac:dyDescent="0.35">
      <c r="A236" s="232" t="s">
        <v>1466</v>
      </c>
      <c r="B236" s="232"/>
      <c r="C236" s="217"/>
      <c r="D236" s="232"/>
      <c r="E236" s="232"/>
      <c r="F236" s="232"/>
      <c r="G236" s="232"/>
    </row>
    <row r="237" spans="1:7" x14ac:dyDescent="0.35">
      <c r="A237" s="232" t="s">
        <v>1467</v>
      </c>
      <c r="B237" s="232"/>
      <c r="C237" s="217"/>
      <c r="D237" s="232"/>
      <c r="E237" s="232"/>
      <c r="F237" s="232"/>
      <c r="G237" s="232"/>
    </row>
    <row r="238" spans="1:7" x14ac:dyDescent="0.35">
      <c r="A238" s="232" t="s">
        <v>1468</v>
      </c>
      <c r="B238" s="232"/>
      <c r="C238" s="217"/>
      <c r="D238" s="232"/>
      <c r="E238" s="232"/>
      <c r="F238" s="232"/>
      <c r="G238" s="232"/>
    </row>
    <row r="239" spans="1:7" x14ac:dyDescent="0.35">
      <c r="A239" s="232" t="s">
        <v>1469</v>
      </c>
      <c r="B239" s="232"/>
      <c r="C239" s="217"/>
      <c r="D239" s="232"/>
      <c r="E239" s="232"/>
      <c r="F239" s="232"/>
      <c r="G239" s="232"/>
    </row>
    <row r="240" spans="1:7" x14ac:dyDescent="0.35">
      <c r="A240" s="232" t="s">
        <v>1470</v>
      </c>
      <c r="B240" s="238" t="s">
        <v>1471</v>
      </c>
      <c r="C240" s="238" t="s">
        <v>1470</v>
      </c>
      <c r="D240" s="238" t="s">
        <v>1472</v>
      </c>
      <c r="E240" s="238" t="s">
        <v>1473</v>
      </c>
      <c r="F240" s="238" t="s">
        <v>1474</v>
      </c>
      <c r="G240" s="238" t="s">
        <v>1475</v>
      </c>
    </row>
    <row r="241" spans="1:7" x14ac:dyDescent="0.35">
      <c r="A241" s="232" t="s">
        <v>1476</v>
      </c>
      <c r="B241" s="232" t="s">
        <v>1477</v>
      </c>
      <c r="C241" s="217" t="s">
        <v>1478</v>
      </c>
      <c r="D241" s="232" t="s">
        <v>1479</v>
      </c>
      <c r="E241" s="232" t="s">
        <v>1480</v>
      </c>
      <c r="F241" s="232" t="s">
        <v>1481</v>
      </c>
      <c r="G241" s="232" t="s">
        <v>1477</v>
      </c>
    </row>
    <row r="242" spans="1:7" x14ac:dyDescent="0.35">
      <c r="A242" s="232" t="s">
        <v>1482</v>
      </c>
      <c r="B242" s="232" t="s">
        <v>1482</v>
      </c>
      <c r="C242" s="217" t="s">
        <v>1482</v>
      </c>
      <c r="D242" s="232" t="s">
        <v>1483</v>
      </c>
      <c r="E242" s="232" t="s">
        <v>1484</v>
      </c>
      <c r="F242" s="232" t="s">
        <v>1485</v>
      </c>
      <c r="G242" s="232" t="s">
        <v>1482</v>
      </c>
    </row>
    <row r="243" spans="1:7" x14ac:dyDescent="0.35">
      <c r="A243" s="232" t="s">
        <v>1486</v>
      </c>
      <c r="B243" s="232" t="s">
        <v>1487</v>
      </c>
      <c r="C243" s="217" t="s">
        <v>1488</v>
      </c>
      <c r="D243" s="232" t="s">
        <v>1489</v>
      </c>
      <c r="E243" s="232" t="s">
        <v>1490</v>
      </c>
      <c r="F243" s="232" t="s">
        <v>1491</v>
      </c>
      <c r="G243" s="232" t="s">
        <v>1492</v>
      </c>
    </row>
    <row r="244" spans="1:7" x14ac:dyDescent="0.35">
      <c r="A244" s="232" t="s">
        <v>1493</v>
      </c>
      <c r="B244" s="232" t="s">
        <v>1493</v>
      </c>
      <c r="C244" s="217" t="s">
        <v>1493</v>
      </c>
      <c r="D244" s="232" t="s">
        <v>1493</v>
      </c>
      <c r="E244" s="232" t="s">
        <v>1494</v>
      </c>
      <c r="F244" s="232" t="s">
        <v>1495</v>
      </c>
      <c r="G244" s="232" t="s">
        <v>1493</v>
      </c>
    </row>
    <row r="245" spans="1:7" x14ac:dyDescent="0.35">
      <c r="A245" s="232" t="s">
        <v>1496</v>
      </c>
      <c r="B245" s="232" t="s">
        <v>1497</v>
      </c>
      <c r="C245" s="217" t="s">
        <v>1498</v>
      </c>
      <c r="D245" s="232" t="s">
        <v>1499</v>
      </c>
      <c r="E245" s="232" t="s">
        <v>1500</v>
      </c>
      <c r="F245" s="232" t="s">
        <v>1501</v>
      </c>
      <c r="G245" s="232" t="s">
        <v>1502</v>
      </c>
    </row>
    <row r="246" spans="1:7" x14ac:dyDescent="0.35">
      <c r="A246" s="232" t="s">
        <v>1503</v>
      </c>
      <c r="B246" s="232" t="s">
        <v>1504</v>
      </c>
      <c r="C246" s="217" t="s">
        <v>1505</v>
      </c>
      <c r="D246" s="232" t="s">
        <v>1506</v>
      </c>
      <c r="E246" s="232" t="s">
        <v>1507</v>
      </c>
      <c r="F246" s="232" t="s">
        <v>1508</v>
      </c>
      <c r="G246" s="232" t="s">
        <v>1509</v>
      </c>
    </row>
    <row r="247" spans="1:7" x14ac:dyDescent="0.35">
      <c r="A247" s="232" t="s">
        <v>1510</v>
      </c>
      <c r="B247" s="232" t="s">
        <v>1510</v>
      </c>
      <c r="C247" s="217" t="s">
        <v>1510</v>
      </c>
      <c r="D247" s="232" t="s">
        <v>1511</v>
      </c>
      <c r="E247" s="232" t="s">
        <v>1512</v>
      </c>
      <c r="F247" s="232" t="s">
        <v>1513</v>
      </c>
      <c r="G247" s="232" t="s">
        <v>1510</v>
      </c>
    </row>
    <row r="248" spans="1:7" x14ac:dyDescent="0.35">
      <c r="A248" s="232" t="s">
        <v>1514</v>
      </c>
      <c r="B248" s="240" t="s">
        <v>1514</v>
      </c>
      <c r="C248" s="241" t="s">
        <v>1515</v>
      </c>
      <c r="D248" s="241" t="s">
        <v>1516</v>
      </c>
      <c r="E248" s="217" t="s">
        <v>1517</v>
      </c>
      <c r="F248" s="232" t="s">
        <v>1518</v>
      </c>
      <c r="G248" s="223" t="s">
        <v>1519</v>
      </c>
    </row>
    <row r="249" spans="1:7" x14ac:dyDescent="0.35">
      <c r="A249" s="232" t="s">
        <v>1520</v>
      </c>
      <c r="B249" s="238" t="s">
        <v>1521</v>
      </c>
      <c r="C249" s="238" t="s">
        <v>1522</v>
      </c>
      <c r="D249" s="238" t="s">
        <v>1523</v>
      </c>
      <c r="E249" s="238" t="s">
        <v>1524</v>
      </c>
      <c r="F249" s="238" t="s">
        <v>1525</v>
      </c>
      <c r="G249" s="238" t="s">
        <v>1522</v>
      </c>
    </row>
    <row r="250" spans="1:7" x14ac:dyDescent="0.35">
      <c r="A250" s="232" t="s">
        <v>1526</v>
      </c>
      <c r="B250" s="238" t="s">
        <v>1527</v>
      </c>
      <c r="C250" s="224" t="s">
        <v>1528</v>
      </c>
      <c r="D250" s="238" t="s">
        <v>1529</v>
      </c>
      <c r="E250" s="238" t="s">
        <v>1530</v>
      </c>
      <c r="F250" s="238" t="s">
        <v>1531</v>
      </c>
      <c r="G250" s="238" t="s">
        <v>1528</v>
      </c>
    </row>
    <row r="251" spans="1:7" x14ac:dyDescent="0.35">
      <c r="A251" s="232" t="s">
        <v>1532</v>
      </c>
      <c r="B251" s="232" t="s">
        <v>1533</v>
      </c>
      <c r="C251" s="217" t="s">
        <v>1534</v>
      </c>
      <c r="D251" s="232" t="s">
        <v>1535</v>
      </c>
      <c r="E251" s="232" t="s">
        <v>1536</v>
      </c>
      <c r="F251" s="232" t="s">
        <v>1537</v>
      </c>
      <c r="G251" s="232" t="s">
        <v>1534</v>
      </c>
    </row>
    <row r="252" spans="1:7" x14ac:dyDescent="0.35">
      <c r="A252" s="232" t="s">
        <v>1538</v>
      </c>
      <c r="B252" s="240" t="s">
        <v>1538</v>
      </c>
      <c r="C252" s="241" t="s">
        <v>1539</v>
      </c>
      <c r="D252" s="241" t="s">
        <v>1540</v>
      </c>
      <c r="E252" s="217" t="s">
        <v>1541</v>
      </c>
      <c r="F252" s="232" t="s">
        <v>1542</v>
      </c>
      <c r="G252" s="223" t="s">
        <v>1543</v>
      </c>
    </row>
    <row r="253" spans="1:7" x14ac:dyDescent="0.35">
      <c r="A253" s="222" t="s">
        <v>1544</v>
      </c>
      <c r="B253" s="222" t="s">
        <v>1545</v>
      </c>
      <c r="C253" s="222" t="s">
        <v>1544</v>
      </c>
      <c r="D253" s="222" t="s">
        <v>1544</v>
      </c>
      <c r="E253" s="222" t="s">
        <v>1546</v>
      </c>
      <c r="F253" s="222" t="s">
        <v>1547</v>
      </c>
      <c r="G253" s="222" t="s">
        <v>1548</v>
      </c>
    </row>
    <row r="254" spans="1:7" x14ac:dyDescent="0.35">
      <c r="A254" s="232" t="s">
        <v>1549</v>
      </c>
      <c r="B254" s="232" t="s">
        <v>1550</v>
      </c>
      <c r="C254" s="217" t="s">
        <v>1551</v>
      </c>
      <c r="D254" s="232" t="s">
        <v>1552</v>
      </c>
      <c r="E254" s="232" t="s">
        <v>1553</v>
      </c>
      <c r="F254" s="232" t="s">
        <v>1554</v>
      </c>
      <c r="G254" s="232" t="s">
        <v>1551</v>
      </c>
    </row>
    <row r="255" spans="1:7" x14ac:dyDescent="0.35">
      <c r="A255" s="232" t="s">
        <v>1555</v>
      </c>
      <c r="B255" s="232" t="s">
        <v>1556</v>
      </c>
      <c r="C255" s="217" t="s">
        <v>1555</v>
      </c>
      <c r="D255" s="232" t="s">
        <v>1555</v>
      </c>
      <c r="E255" s="232" t="s">
        <v>1557</v>
      </c>
      <c r="F255" s="232" t="s">
        <v>1558</v>
      </c>
      <c r="G255" s="232" t="s">
        <v>1559</v>
      </c>
    </row>
    <row r="256" spans="1:7" x14ac:dyDescent="0.35">
      <c r="A256" s="232" t="s">
        <v>1560</v>
      </c>
      <c r="B256" s="232" t="s">
        <v>1561</v>
      </c>
      <c r="C256" s="217" t="s">
        <v>1562</v>
      </c>
      <c r="D256" s="232" t="s">
        <v>1563</v>
      </c>
      <c r="E256" s="232" t="s">
        <v>1564</v>
      </c>
      <c r="F256" s="232" t="s">
        <v>1565</v>
      </c>
      <c r="G256" s="232" t="s">
        <v>1566</v>
      </c>
    </row>
    <row r="257" spans="1:7" x14ac:dyDescent="0.35">
      <c r="A257" s="232" t="s">
        <v>1567</v>
      </c>
      <c r="B257" s="232" t="s">
        <v>1567</v>
      </c>
      <c r="C257" s="217" t="s">
        <v>1567</v>
      </c>
      <c r="D257" s="232" t="s">
        <v>1567</v>
      </c>
      <c r="E257" s="232" t="s">
        <v>1568</v>
      </c>
      <c r="F257" s="232" t="s">
        <v>1569</v>
      </c>
      <c r="G257" s="232" t="s">
        <v>1570</v>
      </c>
    </row>
    <row r="258" spans="1:7" x14ac:dyDescent="0.35">
      <c r="A258" s="232" t="s">
        <v>1571</v>
      </c>
      <c r="B258" s="232" t="s">
        <v>1572</v>
      </c>
      <c r="C258" s="217" t="s">
        <v>1573</v>
      </c>
      <c r="D258" s="232" t="s">
        <v>1574</v>
      </c>
      <c r="E258" s="232" t="s">
        <v>1575</v>
      </c>
      <c r="F258" s="232" t="s">
        <v>1576</v>
      </c>
      <c r="G258" s="232" t="s">
        <v>1577</v>
      </c>
    </row>
    <row r="259" spans="1:7" x14ac:dyDescent="0.35">
      <c r="A259" s="232" t="s">
        <v>1578</v>
      </c>
      <c r="B259" s="232" t="s">
        <v>1579</v>
      </c>
      <c r="C259" s="217" t="s">
        <v>1578</v>
      </c>
      <c r="D259" s="232" t="s">
        <v>1578</v>
      </c>
      <c r="E259" s="232" t="s">
        <v>1580</v>
      </c>
      <c r="F259" s="232" t="s">
        <v>1581</v>
      </c>
      <c r="G259" s="232" t="s">
        <v>1582</v>
      </c>
    </row>
    <row r="260" spans="1:7" x14ac:dyDescent="0.35">
      <c r="A260" s="232" t="s">
        <v>1583</v>
      </c>
      <c r="B260" s="238" t="s">
        <v>1584</v>
      </c>
      <c r="C260" s="238" t="s">
        <v>1583</v>
      </c>
      <c r="D260" s="238" t="s">
        <v>1585</v>
      </c>
      <c r="E260" s="238" t="s">
        <v>1586</v>
      </c>
      <c r="F260" s="238" t="s">
        <v>1587</v>
      </c>
      <c r="G260" s="238" t="s">
        <v>1588</v>
      </c>
    </row>
    <row r="261" spans="1:7" x14ac:dyDescent="0.35">
      <c r="A261" s="232" t="s">
        <v>1589</v>
      </c>
      <c r="B261" s="238" t="s">
        <v>1589</v>
      </c>
      <c r="C261" s="238" t="s">
        <v>1589</v>
      </c>
      <c r="D261" s="238" t="s">
        <v>1589</v>
      </c>
      <c r="E261" s="238" t="s">
        <v>1590</v>
      </c>
      <c r="F261" s="238" t="s">
        <v>1591</v>
      </c>
      <c r="G261" s="238" t="s">
        <v>1589</v>
      </c>
    </row>
    <row r="262" spans="1:7" x14ac:dyDescent="0.35">
      <c r="A262" s="232" t="s">
        <v>1592</v>
      </c>
      <c r="B262" s="232" t="s">
        <v>1593</v>
      </c>
      <c r="C262" s="217" t="s">
        <v>1594</v>
      </c>
      <c r="D262" s="232" t="s">
        <v>1595</v>
      </c>
      <c r="E262" s="232" t="s">
        <v>1596</v>
      </c>
      <c r="F262" s="232" t="s">
        <v>1597</v>
      </c>
      <c r="G262" s="232" t="s">
        <v>1598</v>
      </c>
    </row>
    <row r="263" spans="1:7" x14ac:dyDescent="0.35">
      <c r="A263" s="232" t="s">
        <v>1599</v>
      </c>
      <c r="B263" s="232" t="s">
        <v>1600</v>
      </c>
      <c r="C263" s="217" t="s">
        <v>1599</v>
      </c>
      <c r="D263" s="232" t="s">
        <v>1601</v>
      </c>
      <c r="E263" s="232" t="s">
        <v>1602</v>
      </c>
      <c r="F263" s="232" t="s">
        <v>1603</v>
      </c>
      <c r="G263" s="232" t="s">
        <v>1599</v>
      </c>
    </row>
    <row r="264" spans="1:7" x14ac:dyDescent="0.35">
      <c r="A264" s="232" t="s">
        <v>1604</v>
      </c>
      <c r="B264" s="238" t="s">
        <v>1605</v>
      </c>
      <c r="C264" s="238" t="s">
        <v>1606</v>
      </c>
      <c r="D264" s="238" t="s">
        <v>1607</v>
      </c>
      <c r="E264" s="238" t="s">
        <v>1608</v>
      </c>
      <c r="F264" s="238" t="s">
        <v>1609</v>
      </c>
      <c r="G264" s="238" t="s">
        <v>1610</v>
      </c>
    </row>
    <row r="265" spans="1:7" x14ac:dyDescent="0.35">
      <c r="A265" s="232" t="s">
        <v>1611</v>
      </c>
      <c r="B265" s="238" t="s">
        <v>1611</v>
      </c>
      <c r="C265" s="238" t="s">
        <v>1612</v>
      </c>
      <c r="D265" s="238" t="s">
        <v>1613</v>
      </c>
      <c r="E265" s="238" t="s">
        <v>1614</v>
      </c>
      <c r="F265" s="238" t="s">
        <v>1615</v>
      </c>
      <c r="G265" s="238" t="s">
        <v>1616</v>
      </c>
    </row>
    <row r="266" spans="1:7" x14ac:dyDescent="0.35">
      <c r="A266" s="232" t="s">
        <v>1617</v>
      </c>
      <c r="B266" s="232" t="s">
        <v>1617</v>
      </c>
      <c r="C266" s="217" t="s">
        <v>1618</v>
      </c>
      <c r="D266" s="232" t="s">
        <v>1619</v>
      </c>
      <c r="E266" s="232" t="s">
        <v>1620</v>
      </c>
      <c r="F266" s="232" t="s">
        <v>1621</v>
      </c>
      <c r="G266" s="232" t="s">
        <v>1622</v>
      </c>
    </row>
    <row r="267" spans="1:7" x14ac:dyDescent="0.35">
      <c r="A267" s="232" t="s">
        <v>1623</v>
      </c>
      <c r="B267" s="240" t="s">
        <v>1624</v>
      </c>
      <c r="C267" s="232" t="s">
        <v>1625</v>
      </c>
      <c r="D267" s="241" t="s">
        <v>1626</v>
      </c>
      <c r="E267" s="217" t="s">
        <v>1627</v>
      </c>
      <c r="F267" s="232" t="s">
        <v>1628</v>
      </c>
      <c r="G267" s="223" t="s">
        <v>1629</v>
      </c>
    </row>
    <row r="268" spans="1:7" x14ac:dyDescent="0.35">
      <c r="A268" s="232" t="s">
        <v>1630</v>
      </c>
      <c r="B268" s="238" t="s">
        <v>1631</v>
      </c>
      <c r="C268" s="238" t="s">
        <v>1630</v>
      </c>
      <c r="D268" s="238" t="s">
        <v>1632</v>
      </c>
      <c r="E268" s="238" t="s">
        <v>1633</v>
      </c>
      <c r="F268" s="238" t="s">
        <v>1634</v>
      </c>
      <c r="G268" s="238" t="s">
        <v>1635</v>
      </c>
    </row>
    <row r="269" spans="1:7" x14ac:dyDescent="0.35">
      <c r="A269" s="232" t="s">
        <v>1636</v>
      </c>
      <c r="B269" s="232" t="s">
        <v>1637</v>
      </c>
      <c r="C269" s="217" t="s">
        <v>1638</v>
      </c>
      <c r="D269" s="232" t="s">
        <v>1639</v>
      </c>
      <c r="E269" s="232" t="s">
        <v>1640</v>
      </c>
      <c r="F269" s="232" t="s">
        <v>1641</v>
      </c>
      <c r="G269" s="232" t="s">
        <v>1642</v>
      </c>
    </row>
    <row r="270" spans="1:7" x14ac:dyDescent="0.35">
      <c r="A270" s="232" t="s">
        <v>1643</v>
      </c>
      <c r="B270" s="232" t="s">
        <v>1643</v>
      </c>
      <c r="C270" s="217" t="s">
        <v>1643</v>
      </c>
      <c r="D270" s="232" t="s">
        <v>1643</v>
      </c>
      <c r="E270" s="232" t="s">
        <v>1644</v>
      </c>
      <c r="F270" s="232" t="s">
        <v>1645</v>
      </c>
      <c r="G270" s="232" t="s">
        <v>1646</v>
      </c>
    </row>
    <row r="271" spans="1:7" x14ac:dyDescent="0.35">
      <c r="A271" s="232" t="s">
        <v>1647</v>
      </c>
      <c r="B271" s="232" t="s">
        <v>1648</v>
      </c>
      <c r="C271" s="217" t="s">
        <v>1649</v>
      </c>
      <c r="D271" s="232" t="s">
        <v>1650</v>
      </c>
      <c r="E271" s="232" t="s">
        <v>1651</v>
      </c>
      <c r="F271" s="232" t="s">
        <v>1652</v>
      </c>
      <c r="G271" s="232" t="s">
        <v>1653</v>
      </c>
    </row>
    <row r="272" spans="1:7" x14ac:dyDescent="0.35">
      <c r="A272" s="222" t="s">
        <v>1654</v>
      </c>
      <c r="B272" s="222" t="s">
        <v>1655</v>
      </c>
      <c r="C272" s="222" t="s">
        <v>1656</v>
      </c>
      <c r="D272" s="222" t="s">
        <v>1654</v>
      </c>
      <c r="E272" s="222" t="s">
        <v>1657</v>
      </c>
      <c r="F272" s="222" t="s">
        <v>1658</v>
      </c>
      <c r="G272" s="222" t="s">
        <v>1656</v>
      </c>
    </row>
    <row r="273" spans="1:7" x14ac:dyDescent="0.35">
      <c r="A273" s="232" t="s">
        <v>1659</v>
      </c>
      <c r="B273" s="232" t="s">
        <v>1659</v>
      </c>
      <c r="C273" s="217" t="s">
        <v>1659</v>
      </c>
      <c r="D273" s="232" t="s">
        <v>1659</v>
      </c>
      <c r="E273" s="232" t="s">
        <v>1660</v>
      </c>
      <c r="F273" s="232" t="s">
        <v>1661</v>
      </c>
      <c r="G273" s="232" t="s">
        <v>1659</v>
      </c>
    </row>
    <row r="274" spans="1:7" x14ac:dyDescent="0.35">
      <c r="A274" s="232" t="s">
        <v>1662</v>
      </c>
      <c r="B274" s="232" t="s">
        <v>1663</v>
      </c>
      <c r="C274" s="217" t="s">
        <v>1662</v>
      </c>
      <c r="D274" s="232" t="s">
        <v>1662</v>
      </c>
      <c r="E274" s="232" t="s">
        <v>1664</v>
      </c>
      <c r="F274" s="232" t="s">
        <v>1665</v>
      </c>
      <c r="G274" s="232" t="s">
        <v>1666</v>
      </c>
    </row>
    <row r="275" spans="1:7" x14ac:dyDescent="0.35">
      <c r="A275" s="232" t="s">
        <v>1667</v>
      </c>
      <c r="B275" s="232" t="s">
        <v>1668</v>
      </c>
      <c r="C275" s="217" t="s">
        <v>1669</v>
      </c>
      <c r="D275" s="232" t="s">
        <v>1667</v>
      </c>
      <c r="E275" s="232" t="s">
        <v>1670</v>
      </c>
      <c r="F275" s="232" t="s">
        <v>1671</v>
      </c>
      <c r="G275" s="232" t="s">
        <v>1672</v>
      </c>
    </row>
    <row r="276" spans="1:7" x14ac:dyDescent="0.35">
      <c r="A276" s="232" t="s">
        <v>1673</v>
      </c>
      <c r="B276" s="238" t="s">
        <v>1674</v>
      </c>
      <c r="C276" s="238" t="s">
        <v>1673</v>
      </c>
      <c r="D276" s="238" t="s">
        <v>1673</v>
      </c>
      <c r="E276" s="238" t="s">
        <v>1675</v>
      </c>
      <c r="F276" s="238" t="s">
        <v>1676</v>
      </c>
      <c r="G276" s="238" t="s">
        <v>1677</v>
      </c>
    </row>
    <row r="277" spans="1:7" x14ac:dyDescent="0.35">
      <c r="A277" s="232" t="s">
        <v>1678</v>
      </c>
      <c r="B277" s="232" t="s">
        <v>1679</v>
      </c>
      <c r="C277" s="217" t="s">
        <v>1680</v>
      </c>
      <c r="D277" s="232" t="s">
        <v>1678</v>
      </c>
      <c r="E277" s="232" t="s">
        <v>1681</v>
      </c>
      <c r="F277" s="232" t="s">
        <v>1682</v>
      </c>
      <c r="G277" s="232" t="s">
        <v>1678</v>
      </c>
    </row>
    <row r="278" spans="1:7" x14ac:dyDescent="0.35">
      <c r="A278" s="232" t="s">
        <v>1683</v>
      </c>
      <c r="B278" s="232" t="s">
        <v>1683</v>
      </c>
      <c r="C278" s="217" t="s">
        <v>1683</v>
      </c>
      <c r="D278" s="232" t="s">
        <v>1683</v>
      </c>
      <c r="E278" s="232" t="s">
        <v>1684</v>
      </c>
      <c r="F278" s="232" t="s">
        <v>1685</v>
      </c>
      <c r="G278" s="232" t="s">
        <v>1683</v>
      </c>
    </row>
    <row r="279" spans="1:7" x14ac:dyDescent="0.35">
      <c r="A279" s="232" t="s">
        <v>1686</v>
      </c>
      <c r="B279" s="232" t="s">
        <v>1686</v>
      </c>
      <c r="C279" s="217" t="s">
        <v>1686</v>
      </c>
      <c r="D279" s="232" t="s">
        <v>1687</v>
      </c>
      <c r="E279" s="232" t="s">
        <v>1688</v>
      </c>
      <c r="F279" s="232" t="s">
        <v>1688</v>
      </c>
      <c r="G279" s="232" t="s">
        <v>1686</v>
      </c>
    </row>
    <row r="280" spans="1:7" x14ac:dyDescent="0.35">
      <c r="A280" s="232" t="s">
        <v>1689</v>
      </c>
      <c r="B280" s="232" t="s">
        <v>1690</v>
      </c>
      <c r="C280" s="217" t="s">
        <v>1691</v>
      </c>
      <c r="D280" s="232" t="s">
        <v>1692</v>
      </c>
      <c r="E280" s="232" t="s">
        <v>1693</v>
      </c>
      <c r="F280" s="232" t="s">
        <v>1694</v>
      </c>
      <c r="G280" s="232" t="s">
        <v>1695</v>
      </c>
    </row>
    <row r="281" spans="1:7" x14ac:dyDescent="0.35">
      <c r="A281" s="232" t="s">
        <v>1696</v>
      </c>
      <c r="B281" s="232" t="s">
        <v>1697</v>
      </c>
      <c r="C281" s="217" t="s">
        <v>1698</v>
      </c>
      <c r="D281" s="232" t="s">
        <v>1699</v>
      </c>
      <c r="E281" s="232" t="s">
        <v>1700</v>
      </c>
      <c r="F281" s="232" t="s">
        <v>1701</v>
      </c>
      <c r="G281" s="232" t="s">
        <v>1702</v>
      </c>
    </row>
    <row r="282" spans="1:7" x14ac:dyDescent="0.35">
      <c r="A282" s="232" t="s">
        <v>1703</v>
      </c>
      <c r="B282" s="232" t="s">
        <v>1704</v>
      </c>
      <c r="C282" s="217" t="s">
        <v>1703</v>
      </c>
      <c r="D282" s="232" t="s">
        <v>1705</v>
      </c>
      <c r="E282" s="232" t="s">
        <v>1706</v>
      </c>
      <c r="F282" s="232" t="s">
        <v>1707</v>
      </c>
      <c r="G282" s="232" t="s">
        <v>1708</v>
      </c>
    </row>
    <row r="283" spans="1:7" x14ac:dyDescent="0.35">
      <c r="A283" s="232" t="s">
        <v>1709</v>
      </c>
      <c r="B283" s="232" t="s">
        <v>1710</v>
      </c>
      <c r="C283" s="217" t="s">
        <v>1709</v>
      </c>
      <c r="D283" s="232" t="s">
        <v>1711</v>
      </c>
      <c r="E283" s="232" t="s">
        <v>1712</v>
      </c>
      <c r="F283" s="232" t="s">
        <v>1713</v>
      </c>
      <c r="G283" s="232" t="s">
        <v>1714</v>
      </c>
    </row>
    <row r="284" spans="1:7" x14ac:dyDescent="0.35">
      <c r="A284" s="232" t="s">
        <v>1715</v>
      </c>
      <c r="B284" s="232" t="s">
        <v>1716</v>
      </c>
      <c r="C284" s="217" t="s">
        <v>1717</v>
      </c>
      <c r="D284" s="232" t="s">
        <v>1718</v>
      </c>
      <c r="E284" s="232" t="s">
        <v>1719</v>
      </c>
      <c r="F284" s="232" t="s">
        <v>1720</v>
      </c>
      <c r="G284" s="232" t="s">
        <v>1721</v>
      </c>
    </row>
    <row r="285" spans="1:7" x14ac:dyDescent="0.35">
      <c r="A285" s="232" t="s">
        <v>1722</v>
      </c>
      <c r="B285" s="232" t="s">
        <v>1722</v>
      </c>
      <c r="C285" s="217" t="s">
        <v>1722</v>
      </c>
      <c r="D285" s="232" t="s">
        <v>1723</v>
      </c>
      <c r="E285" s="232" t="s">
        <v>1724</v>
      </c>
      <c r="F285" s="232" t="s">
        <v>1725</v>
      </c>
      <c r="G285" s="232" t="s">
        <v>1726</v>
      </c>
    </row>
    <row r="286" spans="1:7" x14ac:dyDescent="0.35">
      <c r="A286" s="239" t="s">
        <v>1727</v>
      </c>
      <c r="B286" s="237" t="s">
        <v>1728</v>
      </c>
      <c r="C286" s="217" t="s">
        <v>1729</v>
      </c>
      <c r="D286" s="232" t="s">
        <v>1730</v>
      </c>
      <c r="E286" s="232" t="s">
        <v>1731</v>
      </c>
      <c r="F286" s="232" t="s">
        <v>1732</v>
      </c>
      <c r="G286" s="232" t="s">
        <v>1729</v>
      </c>
    </row>
    <row r="287" spans="1:7" x14ac:dyDescent="0.35">
      <c r="A287" s="232" t="s">
        <v>1733</v>
      </c>
      <c r="B287" s="238" t="s">
        <v>1734</v>
      </c>
      <c r="C287" s="238" t="s">
        <v>1733</v>
      </c>
      <c r="D287" s="238" t="s">
        <v>1733</v>
      </c>
      <c r="E287" s="238" t="s">
        <v>1735</v>
      </c>
      <c r="F287" s="238" t="s">
        <v>1736</v>
      </c>
      <c r="G287" s="238" t="s">
        <v>1733</v>
      </c>
    </row>
    <row r="288" spans="1:7" x14ac:dyDescent="0.35">
      <c r="A288" s="232" t="s">
        <v>1737</v>
      </c>
      <c r="B288" s="232" t="s">
        <v>1738</v>
      </c>
      <c r="C288" s="217" t="s">
        <v>1739</v>
      </c>
      <c r="D288" s="232" t="s">
        <v>1740</v>
      </c>
      <c r="E288" s="232" t="s">
        <v>1741</v>
      </c>
      <c r="F288" s="232" t="s">
        <v>1742</v>
      </c>
      <c r="G288" s="232" t="s">
        <v>1743</v>
      </c>
    </row>
    <row r="289" spans="1:7" x14ac:dyDescent="0.35">
      <c r="A289" s="232" t="s">
        <v>1744</v>
      </c>
      <c r="B289" s="232" t="s">
        <v>1745</v>
      </c>
      <c r="C289" s="217" t="s">
        <v>1744</v>
      </c>
      <c r="D289" s="232" t="s">
        <v>1746</v>
      </c>
      <c r="E289" s="232" t="s">
        <v>1747</v>
      </c>
      <c r="F289" s="232" t="s">
        <v>1748</v>
      </c>
      <c r="G289" s="232" t="s">
        <v>1744</v>
      </c>
    </row>
    <row r="290" spans="1:7" x14ac:dyDescent="0.35">
      <c r="A290" s="232" t="s">
        <v>1749</v>
      </c>
      <c r="B290" s="238" t="s">
        <v>1750</v>
      </c>
      <c r="C290" s="238" t="s">
        <v>1751</v>
      </c>
      <c r="D290" s="238" t="s">
        <v>1749</v>
      </c>
      <c r="E290" s="238" t="s">
        <v>1752</v>
      </c>
      <c r="F290" s="238" t="s">
        <v>1752</v>
      </c>
      <c r="G290" s="238" t="s">
        <v>1753</v>
      </c>
    </row>
    <row r="291" spans="1:7" x14ac:dyDescent="0.35">
      <c r="A291" s="232" t="s">
        <v>1754</v>
      </c>
      <c r="B291" s="232" t="s">
        <v>1755</v>
      </c>
      <c r="C291" s="217" t="s">
        <v>1756</v>
      </c>
      <c r="D291" s="232" t="s">
        <v>1757</v>
      </c>
      <c r="E291" s="232" t="s">
        <v>1758</v>
      </c>
      <c r="F291" s="232" t="s">
        <v>1759</v>
      </c>
      <c r="G291" s="232" t="s">
        <v>1760</v>
      </c>
    </row>
    <row r="292" spans="1:7" x14ac:dyDescent="0.35">
      <c r="A292" s="232" t="s">
        <v>1761</v>
      </c>
      <c r="B292" s="232" t="s">
        <v>1761</v>
      </c>
      <c r="C292" s="217" t="s">
        <v>1762</v>
      </c>
      <c r="D292" s="232" t="s">
        <v>1763</v>
      </c>
      <c r="E292" s="232" t="s">
        <v>1764</v>
      </c>
      <c r="F292" s="232" t="s">
        <v>1765</v>
      </c>
      <c r="G292" s="232" t="s">
        <v>1766</v>
      </c>
    </row>
    <row r="293" spans="1:7" x14ac:dyDescent="0.35">
      <c r="A293" s="232" t="s">
        <v>1767</v>
      </c>
      <c r="B293" s="232" t="s">
        <v>1767</v>
      </c>
      <c r="C293" s="217" t="s">
        <v>1768</v>
      </c>
      <c r="D293" s="232" t="s">
        <v>1768</v>
      </c>
      <c r="E293" s="232" t="s">
        <v>1769</v>
      </c>
      <c r="F293" s="232" t="s">
        <v>1770</v>
      </c>
      <c r="G293" s="232" t="s">
        <v>1771</v>
      </c>
    </row>
    <row r="294" spans="1:7" x14ac:dyDescent="0.35">
      <c r="A294" s="222" t="s">
        <v>1772</v>
      </c>
      <c r="B294" s="222" t="s">
        <v>1772</v>
      </c>
      <c r="C294" s="222" t="s">
        <v>1772</v>
      </c>
      <c r="D294" s="222" t="s">
        <v>1772</v>
      </c>
      <c r="E294" s="222" t="s">
        <v>1773</v>
      </c>
      <c r="F294" s="222" t="s">
        <v>1774</v>
      </c>
      <c r="G294" s="222" t="s">
        <v>1772</v>
      </c>
    </row>
    <row r="295" spans="1:7" x14ac:dyDescent="0.35">
      <c r="A295" s="232" t="s">
        <v>1775</v>
      </c>
      <c r="B295" s="232" t="s">
        <v>1776</v>
      </c>
      <c r="C295" s="217" t="s">
        <v>1777</v>
      </c>
      <c r="D295" s="232" t="s">
        <v>1778</v>
      </c>
      <c r="E295" s="232" t="s">
        <v>1779</v>
      </c>
      <c r="F295" s="232" t="s">
        <v>1780</v>
      </c>
      <c r="G295" s="232" t="s">
        <v>1781</v>
      </c>
    </row>
    <row r="296" spans="1:7" x14ac:dyDescent="0.35">
      <c r="A296" s="232" t="s">
        <v>1782</v>
      </c>
      <c r="B296" s="238" t="s">
        <v>1783</v>
      </c>
      <c r="C296" s="238" t="s">
        <v>1784</v>
      </c>
      <c r="D296" s="238" t="s">
        <v>1785</v>
      </c>
      <c r="E296" s="238" t="s">
        <v>1786</v>
      </c>
      <c r="F296" s="238" t="s">
        <v>1787</v>
      </c>
      <c r="G296" s="238" t="s">
        <v>1788</v>
      </c>
    </row>
    <row r="297" spans="1:7" x14ac:dyDescent="0.35">
      <c r="A297" s="232" t="s">
        <v>1789</v>
      </c>
      <c r="B297" s="232" t="s">
        <v>1789</v>
      </c>
      <c r="C297" s="232" t="s">
        <v>1789</v>
      </c>
      <c r="D297" s="232" t="s">
        <v>1790</v>
      </c>
      <c r="E297" s="217" t="s">
        <v>1791</v>
      </c>
      <c r="F297" s="232" t="s">
        <v>1792</v>
      </c>
      <c r="G297" s="225" t="s">
        <v>1789</v>
      </c>
    </row>
    <row r="298" spans="1:7" x14ac:dyDescent="0.35">
      <c r="A298" s="232" t="s">
        <v>1793</v>
      </c>
      <c r="B298" s="232" t="s">
        <v>1794</v>
      </c>
      <c r="C298" s="217" t="s">
        <v>1793</v>
      </c>
      <c r="D298" s="232" t="s">
        <v>1793</v>
      </c>
      <c r="E298" s="232" t="s">
        <v>1795</v>
      </c>
      <c r="F298" s="232" t="s">
        <v>1796</v>
      </c>
      <c r="G298" s="232" t="s">
        <v>1797</v>
      </c>
    </row>
    <row r="299" spans="1:7" x14ac:dyDescent="0.35">
      <c r="A299" s="220" t="s">
        <v>1798</v>
      </c>
      <c r="B299" s="238" t="s">
        <v>1799</v>
      </c>
      <c r="C299" s="238" t="s">
        <v>1800</v>
      </c>
      <c r="D299" s="238" t="s">
        <v>1801</v>
      </c>
      <c r="E299" s="238" t="s">
        <v>1802</v>
      </c>
      <c r="F299" s="238" t="s">
        <v>1803</v>
      </c>
      <c r="G299" s="238" t="s">
        <v>1804</v>
      </c>
    </row>
    <row r="300" spans="1:7" x14ac:dyDescent="0.35">
      <c r="A300" s="232" t="s">
        <v>1805</v>
      </c>
      <c r="B300" s="232" t="s">
        <v>1806</v>
      </c>
      <c r="C300" s="217" t="s">
        <v>1807</v>
      </c>
      <c r="D300" s="232" t="s">
        <v>1808</v>
      </c>
      <c r="E300" s="232" t="s">
        <v>1809</v>
      </c>
      <c r="F300" s="232" t="s">
        <v>1810</v>
      </c>
      <c r="G300" s="232" t="s">
        <v>1811</v>
      </c>
    </row>
    <row r="301" spans="1:7" x14ac:dyDescent="0.35">
      <c r="A301" s="232" t="s">
        <v>1812</v>
      </c>
      <c r="B301" s="232" t="s">
        <v>1813</v>
      </c>
      <c r="C301" s="217" t="s">
        <v>1814</v>
      </c>
      <c r="D301" s="232" t="s">
        <v>1815</v>
      </c>
      <c r="E301" s="232" t="s">
        <v>1816</v>
      </c>
      <c r="F301" s="232" t="s">
        <v>1817</v>
      </c>
      <c r="G301" s="232" t="s">
        <v>1818</v>
      </c>
    </row>
    <row r="302" spans="1:7" x14ac:dyDescent="0.35">
      <c r="A302" s="232" t="s">
        <v>1819</v>
      </c>
      <c r="B302" s="232" t="s">
        <v>1820</v>
      </c>
      <c r="C302" s="217" t="s">
        <v>1821</v>
      </c>
      <c r="D302" s="232" t="s">
        <v>1822</v>
      </c>
      <c r="E302" s="232" t="s">
        <v>1823</v>
      </c>
      <c r="F302" s="232" t="s">
        <v>1824</v>
      </c>
      <c r="G302" s="232" t="s">
        <v>1821</v>
      </c>
    </row>
    <row r="303" spans="1:7" x14ac:dyDescent="0.35">
      <c r="A303" s="232" t="s">
        <v>1825</v>
      </c>
      <c r="B303" s="232" t="s">
        <v>1825</v>
      </c>
      <c r="C303" s="217" t="s">
        <v>1825</v>
      </c>
      <c r="D303" s="232" t="s">
        <v>1825</v>
      </c>
      <c r="E303" s="232" t="s">
        <v>1826</v>
      </c>
      <c r="F303" s="232" t="s">
        <v>1827</v>
      </c>
      <c r="G303" s="232" t="s">
        <v>1828</v>
      </c>
    </row>
    <row r="304" spans="1:7" x14ac:dyDescent="0.35">
      <c r="A304" s="232" t="s">
        <v>1829</v>
      </c>
      <c r="B304" s="232" t="s">
        <v>1830</v>
      </c>
      <c r="C304" s="217" t="s">
        <v>1829</v>
      </c>
      <c r="D304" s="232" t="s">
        <v>1829</v>
      </c>
      <c r="E304" s="232" t="s">
        <v>1831</v>
      </c>
      <c r="F304" s="232" t="s">
        <v>1832</v>
      </c>
      <c r="G304" s="232" t="s">
        <v>1830</v>
      </c>
    </row>
    <row r="305" spans="1:7" x14ac:dyDescent="0.35">
      <c r="A305" s="232" t="s">
        <v>1833</v>
      </c>
      <c r="B305" s="232" t="s">
        <v>1834</v>
      </c>
      <c r="C305" s="217" t="s">
        <v>1835</v>
      </c>
      <c r="D305" s="232" t="s">
        <v>1836</v>
      </c>
      <c r="E305" s="232" t="s">
        <v>1837</v>
      </c>
      <c r="F305" s="232" t="s">
        <v>1838</v>
      </c>
      <c r="G305" s="232" t="s">
        <v>1839</v>
      </c>
    </row>
    <row r="306" spans="1:7" x14ac:dyDescent="0.35">
      <c r="A306" s="222" t="s">
        <v>1840</v>
      </c>
      <c r="B306" s="222" t="s">
        <v>1840</v>
      </c>
      <c r="C306" s="222" t="s">
        <v>1840</v>
      </c>
      <c r="D306" s="222" t="s">
        <v>1840</v>
      </c>
      <c r="E306" s="222" t="s">
        <v>1841</v>
      </c>
      <c r="F306" s="222" t="s">
        <v>1842</v>
      </c>
      <c r="G306" s="222" t="s">
        <v>1840</v>
      </c>
    </row>
    <row r="307" spans="1:7" x14ac:dyDescent="0.35">
      <c r="A307" s="232" t="s">
        <v>1843</v>
      </c>
      <c r="B307" s="238" t="s">
        <v>1844</v>
      </c>
      <c r="C307" s="238" t="s">
        <v>1845</v>
      </c>
      <c r="D307" s="238" t="s">
        <v>1846</v>
      </c>
      <c r="E307" s="238" t="s">
        <v>1847</v>
      </c>
      <c r="F307" s="238" t="s">
        <v>1848</v>
      </c>
      <c r="G307" s="238" t="s">
        <v>1849</v>
      </c>
    </row>
    <row r="308" spans="1:7" x14ac:dyDescent="0.35">
      <c r="A308" s="232" t="s">
        <v>1850</v>
      </c>
      <c r="B308" s="238" t="s">
        <v>1850</v>
      </c>
      <c r="C308" s="238" t="s">
        <v>1851</v>
      </c>
      <c r="D308" s="238" t="s">
        <v>1852</v>
      </c>
      <c r="E308" s="238" t="s">
        <v>1853</v>
      </c>
      <c r="F308" s="238" t="s">
        <v>1854</v>
      </c>
      <c r="G308" s="238" t="s">
        <v>1851</v>
      </c>
    </row>
    <row r="309" spans="1:7" x14ac:dyDescent="0.35">
      <c r="A309" s="232" t="s">
        <v>1855</v>
      </c>
      <c r="B309" s="238" t="s">
        <v>1856</v>
      </c>
      <c r="C309" s="238" t="s">
        <v>1856</v>
      </c>
      <c r="D309" s="238" t="s">
        <v>1856</v>
      </c>
      <c r="E309" s="238" t="s">
        <v>1857</v>
      </c>
      <c r="F309" s="238" t="s">
        <v>1858</v>
      </c>
      <c r="G309" s="238" t="s">
        <v>1855</v>
      </c>
    </row>
    <row r="310" spans="1:7" x14ac:dyDescent="0.35">
      <c r="A310" s="232" t="s">
        <v>1859</v>
      </c>
      <c r="B310" s="232" t="s">
        <v>1859</v>
      </c>
      <c r="C310" s="217" t="s">
        <v>1859</v>
      </c>
      <c r="D310" s="232" t="s">
        <v>1860</v>
      </c>
      <c r="E310" s="232" t="s">
        <v>1861</v>
      </c>
      <c r="F310" s="232" t="s">
        <v>1862</v>
      </c>
      <c r="G310" s="232" t="s">
        <v>1863</v>
      </c>
    </row>
    <row r="311" spans="1:7" x14ac:dyDescent="0.35">
      <c r="A311" s="232" t="s">
        <v>1864</v>
      </c>
      <c r="B311" s="232" t="s">
        <v>1864</v>
      </c>
      <c r="C311" s="217" t="s">
        <v>1864</v>
      </c>
      <c r="D311" s="232" t="s">
        <v>1864</v>
      </c>
      <c r="E311" s="232" t="s">
        <v>1865</v>
      </c>
      <c r="F311" s="232" t="s">
        <v>1866</v>
      </c>
      <c r="G311" s="232" t="s">
        <v>1867</v>
      </c>
    </row>
    <row r="312" spans="1:7" x14ac:dyDescent="0.35">
      <c r="A312" s="232" t="s">
        <v>1868</v>
      </c>
      <c r="B312" s="232" t="s">
        <v>1869</v>
      </c>
      <c r="C312" s="217" t="s">
        <v>1870</v>
      </c>
      <c r="D312" s="232" t="s">
        <v>1868</v>
      </c>
      <c r="E312" s="232" t="s">
        <v>1871</v>
      </c>
      <c r="F312" s="232" t="s">
        <v>1872</v>
      </c>
      <c r="G312" s="232" t="s">
        <v>1873</v>
      </c>
    </row>
    <row r="313" spans="1:7" x14ac:dyDescent="0.35">
      <c r="A313" s="232" t="s">
        <v>1874</v>
      </c>
      <c r="B313" s="232" t="s">
        <v>1874</v>
      </c>
      <c r="C313" s="217" t="s">
        <v>1875</v>
      </c>
      <c r="D313" s="232" t="s">
        <v>1876</v>
      </c>
      <c r="E313" s="232" t="s">
        <v>1877</v>
      </c>
      <c r="F313" s="232" t="s">
        <v>1878</v>
      </c>
      <c r="G313" s="232" t="s">
        <v>1875</v>
      </c>
    </row>
    <row r="314" spans="1:7" x14ac:dyDescent="0.35">
      <c r="A314" s="232" t="s">
        <v>1879</v>
      </c>
      <c r="B314" s="232" t="s">
        <v>1879</v>
      </c>
      <c r="C314" s="217" t="s">
        <v>1880</v>
      </c>
      <c r="D314" s="232" t="s">
        <v>1879</v>
      </c>
      <c r="E314" s="232" t="s">
        <v>1881</v>
      </c>
      <c r="F314" s="232" t="s">
        <v>1882</v>
      </c>
      <c r="G314" s="232" t="s">
        <v>1879</v>
      </c>
    </row>
    <row r="315" spans="1:7" x14ac:dyDescent="0.35">
      <c r="A315" s="232" t="s">
        <v>1883</v>
      </c>
      <c r="B315" s="232" t="s">
        <v>1884</v>
      </c>
      <c r="C315" s="217" t="s">
        <v>1883</v>
      </c>
      <c r="D315" s="232" t="s">
        <v>1883</v>
      </c>
      <c r="E315" s="232" t="s">
        <v>1885</v>
      </c>
      <c r="F315" s="232" t="s">
        <v>1886</v>
      </c>
      <c r="G315" s="232" t="s">
        <v>1883</v>
      </c>
    </row>
    <row r="316" spans="1:7" x14ac:dyDescent="0.35">
      <c r="A316" s="232" t="s">
        <v>1887</v>
      </c>
      <c r="B316" s="232" t="s">
        <v>1888</v>
      </c>
      <c r="C316" s="217" t="s">
        <v>1889</v>
      </c>
      <c r="D316" s="232" t="s">
        <v>1890</v>
      </c>
      <c r="E316" s="232" t="s">
        <v>1891</v>
      </c>
      <c r="F316" s="232" t="s">
        <v>1892</v>
      </c>
      <c r="G316" s="232" t="s">
        <v>1893</v>
      </c>
    </row>
    <row r="317" spans="1:7" x14ac:dyDescent="0.35">
      <c r="A317" s="232" t="s">
        <v>1894</v>
      </c>
      <c r="B317" s="232" t="s">
        <v>1895</v>
      </c>
      <c r="C317" s="217" t="s">
        <v>1894</v>
      </c>
      <c r="D317" s="232" t="s">
        <v>1896</v>
      </c>
      <c r="E317" s="232" t="s">
        <v>1897</v>
      </c>
      <c r="F317" s="232" t="s">
        <v>1898</v>
      </c>
      <c r="G317" s="232" t="s">
        <v>1899</v>
      </c>
    </row>
    <row r="318" spans="1:7" x14ac:dyDescent="0.35">
      <c r="A318" s="232" t="s">
        <v>1900</v>
      </c>
      <c r="B318" s="232" t="s">
        <v>1901</v>
      </c>
      <c r="C318" s="217" t="s">
        <v>1902</v>
      </c>
      <c r="D318" s="232" t="s">
        <v>1900</v>
      </c>
      <c r="E318" s="232" t="s">
        <v>1903</v>
      </c>
      <c r="F318" s="232" t="s">
        <v>1904</v>
      </c>
      <c r="G318" s="232" t="s">
        <v>1905</v>
      </c>
    </row>
    <row r="319" spans="1:7" x14ac:dyDescent="0.35">
      <c r="A319" s="232" t="s">
        <v>1906</v>
      </c>
      <c r="B319" s="232" t="s">
        <v>1907</v>
      </c>
      <c r="C319" s="217" t="s">
        <v>1908</v>
      </c>
      <c r="D319" s="232" t="s">
        <v>1909</v>
      </c>
      <c r="E319" s="232" t="s">
        <v>1910</v>
      </c>
      <c r="F319" s="232" t="s">
        <v>1911</v>
      </c>
      <c r="G319" s="232" t="s">
        <v>1908</v>
      </c>
    </row>
    <row r="320" spans="1:7" x14ac:dyDescent="0.35">
      <c r="A320" s="232" t="s">
        <v>1912</v>
      </c>
      <c r="B320" s="232" t="s">
        <v>1913</v>
      </c>
      <c r="C320" s="217" t="s">
        <v>1914</v>
      </c>
      <c r="D320" s="232" t="s">
        <v>1915</v>
      </c>
      <c r="E320" s="232" t="s">
        <v>1916</v>
      </c>
      <c r="F320" s="232" t="s">
        <v>1917</v>
      </c>
      <c r="G320" s="232" t="s">
        <v>1918</v>
      </c>
    </row>
    <row r="321" spans="1:7" x14ac:dyDescent="0.35">
      <c r="A321" s="232" t="s">
        <v>1919</v>
      </c>
      <c r="B321" s="232" t="s">
        <v>1920</v>
      </c>
      <c r="C321" s="217" t="s">
        <v>1921</v>
      </c>
      <c r="D321" s="232" t="s">
        <v>1922</v>
      </c>
      <c r="E321" s="232" t="s">
        <v>1923</v>
      </c>
      <c r="F321" s="232" t="s">
        <v>1924</v>
      </c>
      <c r="G321" s="232" t="s">
        <v>1925</v>
      </c>
    </row>
    <row r="322" spans="1:7" x14ac:dyDescent="0.35">
      <c r="A322" s="222" t="s">
        <v>1926</v>
      </c>
      <c r="B322" s="222" t="s">
        <v>1926</v>
      </c>
      <c r="C322" s="222" t="s">
        <v>1927</v>
      </c>
      <c r="D322" s="222" t="s">
        <v>1926</v>
      </c>
      <c r="E322" s="222" t="s">
        <v>1928</v>
      </c>
      <c r="F322" s="222" t="s">
        <v>1929</v>
      </c>
      <c r="G322" s="222" t="s">
        <v>1927</v>
      </c>
    </row>
    <row r="323" spans="1:7" x14ac:dyDescent="0.35">
      <c r="A323" s="232" t="s">
        <v>1930</v>
      </c>
      <c r="B323" s="232" t="s">
        <v>1931</v>
      </c>
      <c r="C323" s="217" t="s">
        <v>1930</v>
      </c>
      <c r="D323" s="232" t="s">
        <v>1932</v>
      </c>
      <c r="E323" s="232" t="s">
        <v>1933</v>
      </c>
      <c r="F323" s="232" t="s">
        <v>1934</v>
      </c>
      <c r="G323" s="232" t="s">
        <v>1935</v>
      </c>
    </row>
    <row r="324" spans="1:7" x14ac:dyDescent="0.35">
      <c r="A324" s="232" t="s">
        <v>1936</v>
      </c>
      <c r="B324" s="232" t="s">
        <v>1937</v>
      </c>
      <c r="C324" s="217" t="s">
        <v>1936</v>
      </c>
      <c r="D324" s="232" t="s">
        <v>1936</v>
      </c>
      <c r="E324" s="232" t="s">
        <v>1938</v>
      </c>
      <c r="F324" s="232" t="s">
        <v>1939</v>
      </c>
      <c r="G324" s="232" t="s">
        <v>1936</v>
      </c>
    </row>
    <row r="325" spans="1:7" x14ac:dyDescent="0.35">
      <c r="A325" s="232" t="s">
        <v>1940</v>
      </c>
      <c r="B325" s="232" t="s">
        <v>1941</v>
      </c>
      <c r="C325" s="217" t="s">
        <v>1942</v>
      </c>
      <c r="D325" s="232" t="s">
        <v>1943</v>
      </c>
      <c r="E325" s="232" t="s">
        <v>1944</v>
      </c>
      <c r="F325" s="232" t="s">
        <v>1945</v>
      </c>
      <c r="G325" s="232" t="s">
        <v>1946</v>
      </c>
    </row>
    <row r="326" spans="1:7" x14ac:dyDescent="0.35">
      <c r="A326" s="232" t="s">
        <v>1947</v>
      </c>
      <c r="B326" s="232" t="s">
        <v>1947</v>
      </c>
      <c r="C326" s="217" t="s">
        <v>1947</v>
      </c>
      <c r="D326" s="232" t="s">
        <v>1948</v>
      </c>
      <c r="E326" s="232" t="s">
        <v>1949</v>
      </c>
      <c r="F326" s="232" t="s">
        <v>1950</v>
      </c>
      <c r="G326" s="232" t="s">
        <v>1951</v>
      </c>
    </row>
    <row r="327" spans="1:7" x14ac:dyDescent="0.35">
      <c r="A327" s="232" t="s">
        <v>1952</v>
      </c>
      <c r="B327" s="232" t="s">
        <v>1952</v>
      </c>
      <c r="C327" s="217" t="s">
        <v>1952</v>
      </c>
      <c r="D327" s="232" t="s">
        <v>1952</v>
      </c>
      <c r="E327" s="232" t="s">
        <v>1953</v>
      </c>
      <c r="F327" s="232" t="s">
        <v>1954</v>
      </c>
      <c r="G327" s="232" t="s">
        <v>1955</v>
      </c>
    </row>
    <row r="328" spans="1:7" x14ac:dyDescent="0.35">
      <c r="A328" s="232" t="s">
        <v>1956</v>
      </c>
      <c r="B328" s="232" t="s">
        <v>1957</v>
      </c>
      <c r="C328" s="217" t="s">
        <v>1956</v>
      </c>
      <c r="D328" s="232" t="s">
        <v>1956</v>
      </c>
      <c r="E328" s="232" t="s">
        <v>1958</v>
      </c>
      <c r="F328" s="232" t="s">
        <v>1959</v>
      </c>
      <c r="G328" s="232" t="s">
        <v>1960</v>
      </c>
    </row>
    <row r="329" spans="1:7" x14ac:dyDescent="0.35">
      <c r="A329" s="222" t="s">
        <v>1961</v>
      </c>
      <c r="B329" s="222" t="s">
        <v>1961</v>
      </c>
      <c r="C329" s="222" t="s">
        <v>1961</v>
      </c>
      <c r="D329" s="222" t="s">
        <v>1961</v>
      </c>
      <c r="E329" s="222" t="s">
        <v>1962</v>
      </c>
      <c r="F329" s="222" t="s">
        <v>1963</v>
      </c>
      <c r="G329" s="222" t="s">
        <v>1961</v>
      </c>
    </row>
    <row r="330" spans="1:7" x14ac:dyDescent="0.35">
      <c r="A330" s="232" t="s">
        <v>1964</v>
      </c>
      <c r="B330" s="232" t="s">
        <v>1965</v>
      </c>
      <c r="C330" s="217" t="s">
        <v>1964</v>
      </c>
      <c r="D330" s="232" t="s">
        <v>1964</v>
      </c>
      <c r="E330" s="232" t="s">
        <v>1966</v>
      </c>
      <c r="F330" s="232" t="s">
        <v>1967</v>
      </c>
      <c r="G330" s="232" t="s">
        <v>1964</v>
      </c>
    </row>
    <row r="331" spans="1:7" x14ac:dyDescent="0.35">
      <c r="A331" s="232" t="s">
        <v>1968</v>
      </c>
      <c r="B331" s="238" t="s">
        <v>1969</v>
      </c>
      <c r="C331" s="238" t="s">
        <v>1970</v>
      </c>
      <c r="D331" s="238" t="s">
        <v>1971</v>
      </c>
      <c r="E331" s="238" t="s">
        <v>1972</v>
      </c>
      <c r="F331" s="238" t="s">
        <v>1973</v>
      </c>
      <c r="G331" s="238" t="s">
        <v>1974</v>
      </c>
    </row>
    <row r="332" spans="1:7" x14ac:dyDescent="0.35">
      <c r="A332" s="232" t="s">
        <v>1975</v>
      </c>
      <c r="B332" s="238" t="s">
        <v>1976</v>
      </c>
      <c r="C332" s="238" t="s">
        <v>1977</v>
      </c>
      <c r="D332" s="238" t="s">
        <v>1978</v>
      </c>
      <c r="E332" s="238" t="s">
        <v>1979</v>
      </c>
      <c r="F332" s="238" t="s">
        <v>1980</v>
      </c>
      <c r="G332" s="238" t="s">
        <v>1981</v>
      </c>
    </row>
    <row r="333" spans="1:7" x14ac:dyDescent="0.35">
      <c r="A333" s="232" t="s">
        <v>1982</v>
      </c>
      <c r="B333" s="232" t="s">
        <v>1982</v>
      </c>
      <c r="C333" s="217" t="s">
        <v>1982</v>
      </c>
      <c r="D333" s="232" t="s">
        <v>1982</v>
      </c>
      <c r="E333" s="232" t="s">
        <v>1983</v>
      </c>
      <c r="F333" s="232" t="s">
        <v>1984</v>
      </c>
      <c r="G333" s="232" t="s">
        <v>1985</v>
      </c>
    </row>
    <row r="334" spans="1:7" x14ac:dyDescent="0.35">
      <c r="A334" s="232" t="s">
        <v>1986</v>
      </c>
      <c r="B334" s="232" t="s">
        <v>1986</v>
      </c>
      <c r="C334" s="217" t="s">
        <v>1987</v>
      </c>
      <c r="D334" s="232" t="s">
        <v>1986</v>
      </c>
      <c r="E334" s="232" t="s">
        <v>1988</v>
      </c>
      <c r="F334" s="232" t="s">
        <v>1989</v>
      </c>
      <c r="G334" s="232" t="s">
        <v>1987</v>
      </c>
    </row>
    <row r="335" spans="1:7" x14ac:dyDescent="0.35">
      <c r="A335" s="232" t="s">
        <v>1990</v>
      </c>
      <c r="B335" s="232" t="s">
        <v>1990</v>
      </c>
      <c r="C335" s="217" t="s">
        <v>1990</v>
      </c>
      <c r="D335" s="232" t="s">
        <v>1990</v>
      </c>
      <c r="E335" s="232" t="s">
        <v>1991</v>
      </c>
      <c r="F335" s="232" t="s">
        <v>1992</v>
      </c>
      <c r="G335" s="232" t="s">
        <v>1993</v>
      </c>
    </row>
    <row r="336" spans="1:7" x14ac:dyDescent="0.35">
      <c r="A336" s="232" t="s">
        <v>1994</v>
      </c>
      <c r="B336" s="238" t="s">
        <v>1995</v>
      </c>
      <c r="C336" s="238" t="s">
        <v>1996</v>
      </c>
      <c r="D336" s="238" t="s">
        <v>1997</v>
      </c>
      <c r="E336" s="238" t="s">
        <v>1998</v>
      </c>
      <c r="F336" s="238" t="s">
        <v>1999</v>
      </c>
      <c r="G336" s="238" t="s">
        <v>2000</v>
      </c>
    </row>
    <row r="337" spans="1:7" x14ac:dyDescent="0.35">
      <c r="A337" s="232" t="s">
        <v>2001</v>
      </c>
      <c r="B337" s="238" t="s">
        <v>2002</v>
      </c>
      <c r="C337" s="238" t="s">
        <v>2003</v>
      </c>
      <c r="D337" s="238" t="s">
        <v>2004</v>
      </c>
      <c r="E337" s="238" t="s">
        <v>2005</v>
      </c>
      <c r="F337" s="238" t="s">
        <v>2006</v>
      </c>
      <c r="G337" s="238" t="s">
        <v>2003</v>
      </c>
    </row>
    <row r="338" spans="1:7" x14ac:dyDescent="0.35">
      <c r="A338" s="232" t="s">
        <v>2007</v>
      </c>
      <c r="B338" s="232" t="s">
        <v>2007</v>
      </c>
      <c r="C338" s="217" t="s">
        <v>2008</v>
      </c>
      <c r="D338" s="232" t="s">
        <v>2007</v>
      </c>
      <c r="E338" s="232" t="s">
        <v>2009</v>
      </c>
      <c r="F338" s="232" t="s">
        <v>2010</v>
      </c>
      <c r="G338" s="232" t="s">
        <v>2011</v>
      </c>
    </row>
    <row r="339" spans="1:7" x14ac:dyDescent="0.35">
      <c r="A339" s="232" t="s">
        <v>2012</v>
      </c>
      <c r="B339" s="232" t="s">
        <v>2012</v>
      </c>
      <c r="C339" s="217" t="s">
        <v>2013</v>
      </c>
      <c r="D339" s="232" t="s">
        <v>2012</v>
      </c>
      <c r="E339" s="232" t="s">
        <v>2014</v>
      </c>
      <c r="F339" s="232" t="s">
        <v>2015</v>
      </c>
      <c r="G339" s="232" t="s">
        <v>2016</v>
      </c>
    </row>
    <row r="340" spans="1:7" x14ac:dyDescent="0.35">
      <c r="A340" s="232" t="s">
        <v>2017</v>
      </c>
      <c r="B340" s="232" t="s">
        <v>2018</v>
      </c>
      <c r="C340" s="217" t="s">
        <v>2017</v>
      </c>
      <c r="D340" s="232" t="s">
        <v>2017</v>
      </c>
      <c r="E340" s="232" t="s">
        <v>2019</v>
      </c>
      <c r="F340" s="232" t="s">
        <v>2020</v>
      </c>
      <c r="G340" s="232" t="s">
        <v>2017</v>
      </c>
    </row>
    <row r="341" spans="1:7" x14ac:dyDescent="0.35">
      <c r="A341" s="222" t="s">
        <v>2021</v>
      </c>
      <c r="B341" s="222" t="s">
        <v>2022</v>
      </c>
      <c r="C341" s="222" t="s">
        <v>2023</v>
      </c>
      <c r="D341" s="222" t="s">
        <v>2024</v>
      </c>
      <c r="E341" s="222" t="s">
        <v>2025</v>
      </c>
      <c r="F341" s="222" t="s">
        <v>2026</v>
      </c>
      <c r="G341" s="222" t="s">
        <v>2027</v>
      </c>
    </row>
    <row r="342" spans="1:7" x14ac:dyDescent="0.35">
      <c r="A342" s="232" t="s">
        <v>2028</v>
      </c>
      <c r="B342" s="232" t="s">
        <v>2028</v>
      </c>
      <c r="C342" s="217" t="s">
        <v>2029</v>
      </c>
      <c r="D342" s="232" t="s">
        <v>2028</v>
      </c>
      <c r="E342" s="232" t="s">
        <v>2030</v>
      </c>
      <c r="F342" s="232" t="s">
        <v>2031</v>
      </c>
      <c r="G342" s="232" t="s">
        <v>2029</v>
      </c>
    </row>
    <row r="343" spans="1:7" x14ac:dyDescent="0.35">
      <c r="A343" s="232" t="s">
        <v>2032</v>
      </c>
      <c r="B343" s="232" t="s">
        <v>2033</v>
      </c>
      <c r="C343" s="217" t="s">
        <v>2034</v>
      </c>
      <c r="D343" s="232" t="s">
        <v>2035</v>
      </c>
      <c r="E343" s="232" t="s">
        <v>2036</v>
      </c>
      <c r="F343" s="232" t="s">
        <v>2037</v>
      </c>
      <c r="G343" s="232" t="s">
        <v>2038</v>
      </c>
    </row>
    <row r="344" spans="1:7" x14ac:dyDescent="0.35">
      <c r="A344" s="232" t="s">
        <v>2039</v>
      </c>
      <c r="B344" s="232" t="s">
        <v>2039</v>
      </c>
      <c r="C344" s="217" t="s">
        <v>2039</v>
      </c>
      <c r="D344" s="232" t="s">
        <v>2039</v>
      </c>
      <c r="E344" s="232" t="s">
        <v>2040</v>
      </c>
      <c r="F344" s="232" t="s">
        <v>2041</v>
      </c>
      <c r="G344" s="232" t="s">
        <v>2042</v>
      </c>
    </row>
    <row r="345" spans="1:7" x14ac:dyDescent="0.35">
      <c r="A345" s="232" t="s">
        <v>2043</v>
      </c>
      <c r="B345" s="232" t="s">
        <v>2044</v>
      </c>
      <c r="C345" s="217" t="s">
        <v>2045</v>
      </c>
      <c r="D345" s="232" t="s">
        <v>2043</v>
      </c>
      <c r="E345" s="232" t="s">
        <v>2046</v>
      </c>
      <c r="F345" s="232" t="s">
        <v>2047</v>
      </c>
      <c r="G345" s="232" t="s">
        <v>2043</v>
      </c>
    </row>
    <row r="346" spans="1:7" x14ac:dyDescent="0.35">
      <c r="A346" s="232" t="s">
        <v>2048</v>
      </c>
      <c r="B346" s="238" t="s">
        <v>2048</v>
      </c>
      <c r="C346" s="238" t="s">
        <v>2049</v>
      </c>
      <c r="D346" s="238" t="s">
        <v>2050</v>
      </c>
      <c r="E346" s="238" t="s">
        <v>2051</v>
      </c>
      <c r="F346" s="238" t="s">
        <v>2052</v>
      </c>
      <c r="G346" s="238" t="s">
        <v>2049</v>
      </c>
    </row>
    <row r="347" spans="1:7" s="242" customFormat="1" x14ac:dyDescent="0.35">
      <c r="A347" s="239" t="s">
        <v>2053</v>
      </c>
      <c r="B347" s="237" t="s">
        <v>2054</v>
      </c>
      <c r="C347" s="217" t="s">
        <v>2055</v>
      </c>
      <c r="D347" s="232" t="s">
        <v>2056</v>
      </c>
      <c r="E347" s="232" t="s">
        <v>2057</v>
      </c>
      <c r="F347" s="232" t="s">
        <v>2058</v>
      </c>
      <c r="G347" s="232" t="s">
        <v>2059</v>
      </c>
    </row>
    <row r="348" spans="1:7" x14ac:dyDescent="0.35">
      <c r="A348" s="232" t="s">
        <v>2060</v>
      </c>
      <c r="B348" s="238" t="s">
        <v>2060</v>
      </c>
      <c r="C348" s="238" t="s">
        <v>2060</v>
      </c>
      <c r="D348" s="238" t="s">
        <v>2060</v>
      </c>
      <c r="E348" s="238" t="s">
        <v>2061</v>
      </c>
      <c r="F348" s="238" t="s">
        <v>2062</v>
      </c>
      <c r="G348" s="238" t="s">
        <v>2060</v>
      </c>
    </row>
    <row r="349" spans="1:7" x14ac:dyDescent="0.35">
      <c r="A349" s="232" t="s">
        <v>2063</v>
      </c>
      <c r="B349" s="232" t="s">
        <v>2063</v>
      </c>
      <c r="C349" s="217" t="s">
        <v>2063</v>
      </c>
      <c r="D349" s="232" t="s">
        <v>2064</v>
      </c>
      <c r="E349" s="232" t="s">
        <v>2065</v>
      </c>
      <c r="F349" s="232" t="s">
        <v>2066</v>
      </c>
      <c r="G349" s="232" t="s">
        <v>2067</v>
      </c>
    </row>
    <row r="350" spans="1:7" x14ac:dyDescent="0.35">
      <c r="A350" s="232" t="s">
        <v>2068</v>
      </c>
      <c r="B350" s="232" t="s">
        <v>2069</v>
      </c>
      <c r="C350" s="217" t="s">
        <v>2070</v>
      </c>
      <c r="D350" s="232" t="s">
        <v>2071</v>
      </c>
      <c r="E350" s="232" t="s">
        <v>2072</v>
      </c>
      <c r="F350" s="232" t="s">
        <v>2073</v>
      </c>
      <c r="G350" s="232" t="s">
        <v>2074</v>
      </c>
    </row>
    <row r="351" spans="1:7" x14ac:dyDescent="0.35">
      <c r="A351" s="232" t="s">
        <v>2075</v>
      </c>
      <c r="B351" s="232" t="s">
        <v>2076</v>
      </c>
      <c r="C351" s="217" t="s">
        <v>2077</v>
      </c>
      <c r="D351" s="232" t="s">
        <v>2078</v>
      </c>
      <c r="E351" s="232" t="s">
        <v>2079</v>
      </c>
      <c r="F351" s="232" t="s">
        <v>2080</v>
      </c>
      <c r="G351" s="232" t="s">
        <v>2081</v>
      </c>
    </row>
    <row r="352" spans="1:7" x14ac:dyDescent="0.35">
      <c r="A352" s="232" t="s">
        <v>2082</v>
      </c>
      <c r="B352" s="232" t="s">
        <v>2082</v>
      </c>
      <c r="C352" s="217" t="s">
        <v>2082</v>
      </c>
      <c r="D352" s="232" t="s">
        <v>2083</v>
      </c>
      <c r="E352" s="232" t="s">
        <v>2084</v>
      </c>
      <c r="F352" s="232" t="s">
        <v>2085</v>
      </c>
      <c r="G352" s="232" t="s">
        <v>2083</v>
      </c>
    </row>
    <row r="353" spans="1:7" x14ac:dyDescent="0.35">
      <c r="A353" s="222" t="s">
        <v>2086</v>
      </c>
      <c r="B353" s="222" t="s">
        <v>2087</v>
      </c>
      <c r="C353" s="222" t="s">
        <v>2088</v>
      </c>
      <c r="D353" s="222" t="s">
        <v>2089</v>
      </c>
      <c r="E353" s="222" t="s">
        <v>2090</v>
      </c>
      <c r="F353" s="222" t="s">
        <v>2091</v>
      </c>
      <c r="G353" s="222" t="s">
        <v>2092</v>
      </c>
    </row>
    <row r="354" spans="1:7" x14ac:dyDescent="0.35">
      <c r="A354" s="232" t="s">
        <v>2093</v>
      </c>
      <c r="B354" s="232" t="s">
        <v>2094</v>
      </c>
      <c r="C354" s="217" t="s">
        <v>2095</v>
      </c>
      <c r="D354" s="232" t="s">
        <v>2096</v>
      </c>
      <c r="E354" s="232" t="s">
        <v>2097</v>
      </c>
      <c r="F354" s="232" t="s">
        <v>2098</v>
      </c>
      <c r="G354" s="232" t="s">
        <v>2099</v>
      </c>
    </row>
    <row r="355" spans="1:7" x14ac:dyDescent="0.35">
      <c r="A355" s="232" t="s">
        <v>2100</v>
      </c>
      <c r="B355" s="232" t="s">
        <v>2101</v>
      </c>
      <c r="C355" s="217" t="s">
        <v>2102</v>
      </c>
      <c r="D355" s="232" t="s">
        <v>2103</v>
      </c>
      <c r="E355" s="232" t="s">
        <v>2104</v>
      </c>
      <c r="F355" s="232" t="s">
        <v>2105</v>
      </c>
      <c r="G355" s="232" t="s">
        <v>2106</v>
      </c>
    </row>
    <row r="356" spans="1:7" x14ac:dyDescent="0.35">
      <c r="A356" s="222" t="s">
        <v>2107</v>
      </c>
      <c r="B356" s="222" t="s">
        <v>2107</v>
      </c>
      <c r="C356" s="222" t="s">
        <v>2107</v>
      </c>
      <c r="D356" s="222" t="s">
        <v>2107</v>
      </c>
      <c r="E356" s="222" t="s">
        <v>2108</v>
      </c>
      <c r="F356" s="222" t="s">
        <v>2109</v>
      </c>
      <c r="G356" s="222" t="s">
        <v>2107</v>
      </c>
    </row>
    <row r="357" spans="1:7" x14ac:dyDescent="0.35">
      <c r="A357" s="222" t="s">
        <v>2110</v>
      </c>
      <c r="B357" s="222" t="s">
        <v>2111</v>
      </c>
      <c r="C357" s="222" t="s">
        <v>2110</v>
      </c>
      <c r="D357" s="222" t="s">
        <v>2110</v>
      </c>
      <c r="E357" s="222" t="s">
        <v>2112</v>
      </c>
      <c r="F357" s="222" t="s">
        <v>2113</v>
      </c>
      <c r="G357" s="222" t="s">
        <v>2114</v>
      </c>
    </row>
    <row r="358" spans="1:7" x14ac:dyDescent="0.35">
      <c r="A358" s="222" t="s">
        <v>2115</v>
      </c>
      <c r="B358" s="222" t="s">
        <v>2116</v>
      </c>
      <c r="C358" s="222" t="s">
        <v>2117</v>
      </c>
      <c r="D358" s="222" t="s">
        <v>2118</v>
      </c>
      <c r="E358" s="222" t="s">
        <v>2119</v>
      </c>
      <c r="F358" s="222" t="s">
        <v>2120</v>
      </c>
      <c r="G358" s="222" t="s">
        <v>2121</v>
      </c>
    </row>
    <row r="359" spans="1:7" x14ac:dyDescent="0.35">
      <c r="A359" s="232" t="s">
        <v>2122</v>
      </c>
      <c r="B359" s="232" t="s">
        <v>2123</v>
      </c>
      <c r="C359" s="217" t="s">
        <v>2124</v>
      </c>
      <c r="D359" s="232" t="s">
        <v>2125</v>
      </c>
      <c r="E359" s="232" t="s">
        <v>2126</v>
      </c>
      <c r="F359" s="232" t="s">
        <v>2127</v>
      </c>
      <c r="G359" s="232" t="s">
        <v>2128</v>
      </c>
    </row>
    <row r="360" spans="1:7" x14ac:dyDescent="0.35">
      <c r="A360" s="232" t="s">
        <v>2129</v>
      </c>
      <c r="B360" s="232" t="s">
        <v>2130</v>
      </c>
      <c r="C360" s="217" t="s">
        <v>2129</v>
      </c>
      <c r="D360" s="232" t="s">
        <v>2129</v>
      </c>
      <c r="E360" s="232" t="s">
        <v>2131</v>
      </c>
      <c r="F360" s="232" t="s">
        <v>2132</v>
      </c>
      <c r="G360" s="232" t="s">
        <v>2129</v>
      </c>
    </row>
    <row r="361" spans="1:7" x14ac:dyDescent="0.35">
      <c r="A361" s="232" t="s">
        <v>2133</v>
      </c>
      <c r="B361" s="232" t="s">
        <v>2134</v>
      </c>
      <c r="C361" s="217" t="s">
        <v>2133</v>
      </c>
      <c r="D361" s="232" t="s">
        <v>2135</v>
      </c>
      <c r="E361" s="232" t="s">
        <v>2136</v>
      </c>
      <c r="F361" s="232" t="s">
        <v>2137</v>
      </c>
      <c r="G361" s="232" t="s">
        <v>2138</v>
      </c>
    </row>
    <row r="362" spans="1:7" x14ac:dyDescent="0.35">
      <c r="A362" s="232" t="s">
        <v>2139</v>
      </c>
      <c r="B362" s="232" t="s">
        <v>2139</v>
      </c>
      <c r="C362" s="217" t="s">
        <v>2139</v>
      </c>
      <c r="D362" s="232" t="s">
        <v>2140</v>
      </c>
      <c r="E362" s="232" t="s">
        <v>2141</v>
      </c>
      <c r="F362" s="232" t="s">
        <v>2142</v>
      </c>
      <c r="G362" s="232" t="s">
        <v>2143</v>
      </c>
    </row>
    <row r="363" spans="1:7" x14ac:dyDescent="0.35">
      <c r="A363" s="232" t="s">
        <v>2144</v>
      </c>
      <c r="B363" s="232" t="s">
        <v>2144</v>
      </c>
      <c r="C363" s="217" t="s">
        <v>2145</v>
      </c>
      <c r="D363" s="232" t="s">
        <v>2144</v>
      </c>
      <c r="E363" s="232" t="s">
        <v>2146</v>
      </c>
      <c r="F363" s="232" t="s">
        <v>2147</v>
      </c>
      <c r="G363" s="232" t="s">
        <v>2148</v>
      </c>
    </row>
    <row r="364" spans="1:7" x14ac:dyDescent="0.35">
      <c r="A364" s="232" t="s">
        <v>2149</v>
      </c>
      <c r="B364" s="232" t="s">
        <v>2150</v>
      </c>
      <c r="C364" s="217" t="s">
        <v>2151</v>
      </c>
      <c r="D364" s="232" t="s">
        <v>2151</v>
      </c>
      <c r="E364" s="232" t="s">
        <v>2152</v>
      </c>
      <c r="F364" s="232" t="s">
        <v>2153</v>
      </c>
      <c r="G364" s="232" t="s">
        <v>2154</v>
      </c>
    </row>
    <row r="365" spans="1:7" x14ac:dyDescent="0.35">
      <c r="A365" s="232" t="s">
        <v>2155</v>
      </c>
      <c r="B365" s="232" t="s">
        <v>2156</v>
      </c>
      <c r="C365" s="217" t="s">
        <v>2157</v>
      </c>
      <c r="D365" s="232" t="s">
        <v>2158</v>
      </c>
      <c r="E365" s="232" t="s">
        <v>2159</v>
      </c>
      <c r="F365" s="232" t="s">
        <v>2160</v>
      </c>
      <c r="G365" s="232" t="s">
        <v>2161</v>
      </c>
    </row>
    <row r="366" spans="1:7" x14ac:dyDescent="0.35">
      <c r="A366" s="232" t="s">
        <v>2162</v>
      </c>
      <c r="B366" s="238" t="s">
        <v>2163</v>
      </c>
      <c r="C366" s="238" t="s">
        <v>2164</v>
      </c>
      <c r="D366" s="238" t="s">
        <v>2165</v>
      </c>
      <c r="E366" s="238" t="s">
        <v>2166</v>
      </c>
      <c r="F366" s="238" t="s">
        <v>2167</v>
      </c>
      <c r="G366" s="238" t="s">
        <v>2168</v>
      </c>
    </row>
    <row r="367" spans="1:7" x14ac:dyDescent="0.35">
      <c r="A367" s="232" t="s">
        <v>2169</v>
      </c>
      <c r="B367" s="232" t="s">
        <v>2170</v>
      </c>
      <c r="C367" s="217" t="s">
        <v>2171</v>
      </c>
      <c r="D367" s="232" t="s">
        <v>2172</v>
      </c>
      <c r="E367" s="232" t="s">
        <v>2173</v>
      </c>
      <c r="F367" s="232" t="s">
        <v>2174</v>
      </c>
      <c r="G367" s="232" t="s">
        <v>2175</v>
      </c>
    </row>
    <row r="368" spans="1:7" x14ac:dyDescent="0.35">
      <c r="A368" s="232" t="s">
        <v>2176</v>
      </c>
      <c r="B368" s="232" t="s">
        <v>2177</v>
      </c>
      <c r="C368" s="217" t="s">
        <v>2176</v>
      </c>
      <c r="D368" s="232" t="s">
        <v>2176</v>
      </c>
      <c r="E368" s="232" t="s">
        <v>2178</v>
      </c>
      <c r="F368" s="232" t="s">
        <v>2179</v>
      </c>
      <c r="G368" s="232" t="s">
        <v>2180</v>
      </c>
    </row>
    <row r="369" spans="1:7" x14ac:dyDescent="0.35">
      <c r="A369" s="232" t="s">
        <v>2181</v>
      </c>
      <c r="B369" s="232" t="s">
        <v>2182</v>
      </c>
      <c r="C369" s="217" t="s">
        <v>2183</v>
      </c>
      <c r="D369" s="232" t="s">
        <v>2184</v>
      </c>
      <c r="E369" s="232" t="s">
        <v>2185</v>
      </c>
      <c r="F369" s="232" t="s">
        <v>2186</v>
      </c>
      <c r="G369" s="232" t="s">
        <v>2187</v>
      </c>
    </row>
    <row r="370" spans="1:7" x14ac:dyDescent="0.35">
      <c r="A370" s="232" t="s">
        <v>2188</v>
      </c>
      <c r="B370" s="232" t="s">
        <v>2189</v>
      </c>
      <c r="C370" s="217" t="s">
        <v>2190</v>
      </c>
      <c r="D370" s="232" t="s">
        <v>2191</v>
      </c>
      <c r="E370" s="232" t="s">
        <v>2192</v>
      </c>
      <c r="F370" s="232" t="s">
        <v>2193</v>
      </c>
      <c r="G370" s="232" t="s">
        <v>2194</v>
      </c>
    </row>
    <row r="371" spans="1:7" x14ac:dyDescent="0.35">
      <c r="A371" s="232" t="s">
        <v>2195</v>
      </c>
      <c r="B371" s="238" t="s">
        <v>2196</v>
      </c>
      <c r="C371" s="238" t="s">
        <v>2197</v>
      </c>
      <c r="D371" s="238" t="s">
        <v>2198</v>
      </c>
      <c r="E371" s="238" t="s">
        <v>2199</v>
      </c>
      <c r="F371" s="238" t="s">
        <v>2200</v>
      </c>
      <c r="G371" s="238" t="s">
        <v>2201</v>
      </c>
    </row>
    <row r="372" spans="1:7" x14ac:dyDescent="0.35">
      <c r="A372" s="232" t="s">
        <v>2202</v>
      </c>
      <c r="B372" s="232" t="s">
        <v>2202</v>
      </c>
      <c r="C372" s="217" t="s">
        <v>2202</v>
      </c>
      <c r="D372" s="232" t="s">
        <v>2202</v>
      </c>
      <c r="E372" s="232" t="s">
        <v>2203</v>
      </c>
      <c r="F372" s="232" t="s">
        <v>2204</v>
      </c>
      <c r="G372" s="232" t="s">
        <v>2205</v>
      </c>
    </row>
    <row r="373" spans="1:7" s="242" customFormat="1" x14ac:dyDescent="0.35">
      <c r="A373" s="239" t="s">
        <v>2206</v>
      </c>
      <c r="B373" s="237" t="s">
        <v>2207</v>
      </c>
      <c r="C373" s="226" t="s">
        <v>2208</v>
      </c>
      <c r="D373" s="237" t="s">
        <v>2208</v>
      </c>
      <c r="E373" s="237" t="s">
        <v>2209</v>
      </c>
      <c r="F373" s="237" t="s">
        <v>2210</v>
      </c>
      <c r="G373" s="237" t="s">
        <v>2211</v>
      </c>
    </row>
    <row r="374" spans="1:7" x14ac:dyDescent="0.35">
      <c r="A374" s="232" t="s">
        <v>2212</v>
      </c>
      <c r="B374" s="232" t="s">
        <v>2213</v>
      </c>
      <c r="C374" s="217" t="s">
        <v>2214</v>
      </c>
      <c r="D374" s="232" t="s">
        <v>2212</v>
      </c>
      <c r="E374" s="232" t="s">
        <v>2215</v>
      </c>
      <c r="F374" s="232" t="s">
        <v>2216</v>
      </c>
      <c r="G374" s="232" t="s">
        <v>2217</v>
      </c>
    </row>
    <row r="375" spans="1:7" x14ac:dyDescent="0.35">
      <c r="A375" s="232" t="s">
        <v>2218</v>
      </c>
      <c r="B375" s="232" t="s">
        <v>2218</v>
      </c>
      <c r="C375" s="217" t="s">
        <v>2219</v>
      </c>
      <c r="D375" s="232" t="s">
        <v>2219</v>
      </c>
      <c r="E375" s="232" t="s">
        <v>2220</v>
      </c>
      <c r="F375" s="232" t="s">
        <v>2221</v>
      </c>
      <c r="G375" s="232" t="s">
        <v>2218</v>
      </c>
    </row>
    <row r="376" spans="1:7" x14ac:dyDescent="0.35">
      <c r="A376" s="232" t="s">
        <v>2222</v>
      </c>
      <c r="B376" s="238" t="s">
        <v>2223</v>
      </c>
      <c r="C376" s="238" t="s">
        <v>2224</v>
      </c>
      <c r="D376" s="238" t="s">
        <v>2225</v>
      </c>
      <c r="E376" s="238" t="s">
        <v>2226</v>
      </c>
      <c r="F376" s="238" t="s">
        <v>2227</v>
      </c>
      <c r="G376" s="238" t="s">
        <v>2228</v>
      </c>
    </row>
    <row r="377" spans="1:7" x14ac:dyDescent="0.35">
      <c r="A377" s="232" t="s">
        <v>2229</v>
      </c>
      <c r="B377" s="238" t="s">
        <v>2230</v>
      </c>
      <c r="C377" s="238" t="s">
        <v>2231</v>
      </c>
      <c r="D377" s="238" t="s">
        <v>2232</v>
      </c>
      <c r="E377" s="238" t="s">
        <v>2233</v>
      </c>
      <c r="F377" s="238" t="s">
        <v>2234</v>
      </c>
      <c r="G377" s="238" t="s">
        <v>2235</v>
      </c>
    </row>
    <row r="378" spans="1:7" x14ac:dyDescent="0.35">
      <c r="A378" s="232" t="s">
        <v>2236</v>
      </c>
      <c r="B378" s="232" t="s">
        <v>2237</v>
      </c>
      <c r="C378" s="217" t="s">
        <v>2238</v>
      </c>
      <c r="D378" s="232" t="s">
        <v>2239</v>
      </c>
      <c r="E378" s="232" t="s">
        <v>2240</v>
      </c>
      <c r="F378" s="232" t="s">
        <v>2241</v>
      </c>
      <c r="G378" s="232" t="s">
        <v>2242</v>
      </c>
    </row>
    <row r="379" spans="1:7" x14ac:dyDescent="0.35">
      <c r="A379" s="239" t="s">
        <v>2243</v>
      </c>
      <c r="B379" s="237" t="s">
        <v>2244</v>
      </c>
      <c r="C379" s="226" t="s">
        <v>2245</v>
      </c>
      <c r="D379" s="237" t="s">
        <v>2243</v>
      </c>
      <c r="E379" s="237" t="s">
        <v>2246</v>
      </c>
      <c r="F379" s="237" t="s">
        <v>2246</v>
      </c>
      <c r="G379" s="237" t="s">
        <v>2243</v>
      </c>
    </row>
    <row r="380" spans="1:7" x14ac:dyDescent="0.35">
      <c r="A380" s="232" t="s">
        <v>2247</v>
      </c>
      <c r="B380" s="232" t="s">
        <v>2248</v>
      </c>
      <c r="C380" s="217" t="s">
        <v>2249</v>
      </c>
      <c r="D380" s="232" t="s">
        <v>2250</v>
      </c>
      <c r="E380" s="232" t="s">
        <v>2251</v>
      </c>
      <c r="F380" s="232" t="s">
        <v>2252</v>
      </c>
      <c r="G380" s="232" t="s">
        <v>2253</v>
      </c>
    </row>
    <row r="381" spans="1:7" x14ac:dyDescent="0.35">
      <c r="A381" s="232" t="s">
        <v>2254</v>
      </c>
      <c r="B381" s="232" t="s">
        <v>2255</v>
      </c>
      <c r="C381" s="217" t="s">
        <v>2256</v>
      </c>
      <c r="D381" s="232" t="s">
        <v>2257</v>
      </c>
      <c r="E381" s="232" t="s">
        <v>2258</v>
      </c>
      <c r="F381" s="232" t="s">
        <v>2259</v>
      </c>
      <c r="G381" s="232" t="s">
        <v>2260</v>
      </c>
    </row>
    <row r="382" spans="1:7" x14ac:dyDescent="0.35">
      <c r="A382" s="232" t="s">
        <v>2261</v>
      </c>
      <c r="B382" s="232" t="s">
        <v>2262</v>
      </c>
      <c r="C382" s="217" t="s">
        <v>2263</v>
      </c>
      <c r="D382" s="232" t="s">
        <v>2261</v>
      </c>
      <c r="E382" s="232" t="s">
        <v>2264</v>
      </c>
      <c r="F382" s="232" t="s">
        <v>2265</v>
      </c>
      <c r="G382" s="232" t="s">
        <v>2266</v>
      </c>
    </row>
    <row r="383" spans="1:7" x14ac:dyDescent="0.35">
      <c r="A383" s="232" t="s">
        <v>2267</v>
      </c>
      <c r="B383" s="232" t="s">
        <v>2267</v>
      </c>
      <c r="C383" s="217" t="s">
        <v>2268</v>
      </c>
      <c r="D383" s="232" t="s">
        <v>2269</v>
      </c>
      <c r="E383" s="232" t="s">
        <v>2270</v>
      </c>
      <c r="F383" s="232" t="s">
        <v>2271</v>
      </c>
      <c r="G383" s="232" t="s">
        <v>2267</v>
      </c>
    </row>
    <row r="384" spans="1:7" x14ac:dyDescent="0.35">
      <c r="A384" s="232" t="s">
        <v>2272</v>
      </c>
      <c r="B384" s="232" t="s">
        <v>2272</v>
      </c>
      <c r="C384" s="217" t="s">
        <v>2272</v>
      </c>
      <c r="D384" s="232" t="s">
        <v>2272</v>
      </c>
      <c r="E384" s="232" t="s">
        <v>2273</v>
      </c>
      <c r="F384" s="232" t="s">
        <v>2274</v>
      </c>
      <c r="G384" s="232" t="s">
        <v>2272</v>
      </c>
    </row>
    <row r="385" spans="1:7" x14ac:dyDescent="0.35">
      <c r="A385" s="232" t="s">
        <v>2275</v>
      </c>
      <c r="B385" s="232" t="s">
        <v>2275</v>
      </c>
      <c r="C385" s="217" t="s">
        <v>2275</v>
      </c>
      <c r="D385" s="232" t="s">
        <v>2275</v>
      </c>
      <c r="E385" s="232" t="s">
        <v>2276</v>
      </c>
      <c r="F385" s="232" t="s">
        <v>2277</v>
      </c>
      <c r="G385" s="232" t="s">
        <v>2275</v>
      </c>
    </row>
    <row r="386" spans="1:7" x14ac:dyDescent="0.35">
      <c r="A386" s="232" t="s">
        <v>2278</v>
      </c>
      <c r="B386" s="232" t="s">
        <v>2279</v>
      </c>
      <c r="C386" s="217" t="s">
        <v>2280</v>
      </c>
      <c r="D386" s="232" t="s">
        <v>2281</v>
      </c>
      <c r="E386" s="232" t="s">
        <v>2282</v>
      </c>
      <c r="F386" s="232" t="s">
        <v>2283</v>
      </c>
      <c r="G386" s="232" t="s">
        <v>2284</v>
      </c>
    </row>
    <row r="387" spans="1:7" x14ac:dyDescent="0.35">
      <c r="A387" s="232" t="s">
        <v>2285</v>
      </c>
      <c r="B387" s="232" t="s">
        <v>2286</v>
      </c>
      <c r="C387" s="217" t="s">
        <v>2287</v>
      </c>
      <c r="D387" s="232" t="s">
        <v>2288</v>
      </c>
      <c r="E387" s="232" t="s">
        <v>2289</v>
      </c>
      <c r="F387" s="232" t="s">
        <v>2290</v>
      </c>
      <c r="G387" s="232" t="s">
        <v>2291</v>
      </c>
    </row>
    <row r="388" spans="1:7" x14ac:dyDescent="0.35">
      <c r="A388" s="232" t="s">
        <v>2292</v>
      </c>
      <c r="B388" s="232" t="s">
        <v>2293</v>
      </c>
      <c r="C388" s="217" t="s">
        <v>2294</v>
      </c>
      <c r="D388" s="232" t="s">
        <v>2295</v>
      </c>
      <c r="E388" s="232" t="s">
        <v>2296</v>
      </c>
      <c r="F388" s="232" t="s">
        <v>2297</v>
      </c>
      <c r="G388" s="232" t="s">
        <v>2298</v>
      </c>
    </row>
    <row r="389" spans="1:7" x14ac:dyDescent="0.35">
      <c r="A389" s="232" t="s">
        <v>2299</v>
      </c>
      <c r="B389" s="232" t="s">
        <v>2300</v>
      </c>
      <c r="C389" s="217" t="s">
        <v>2301</v>
      </c>
      <c r="D389" s="232" t="s">
        <v>2299</v>
      </c>
      <c r="E389" s="232" t="s">
        <v>2302</v>
      </c>
      <c r="F389" s="232" t="s">
        <v>2303</v>
      </c>
      <c r="G389" s="232" t="s">
        <v>2304</v>
      </c>
    </row>
    <row r="390" spans="1:7" x14ac:dyDescent="0.35">
      <c r="A390" s="222" t="s">
        <v>2305</v>
      </c>
      <c r="B390" s="222" t="s">
        <v>2305</v>
      </c>
      <c r="C390" s="222" t="s">
        <v>2305</v>
      </c>
      <c r="D390" s="222" t="s">
        <v>2305</v>
      </c>
      <c r="E390" s="222" t="s">
        <v>2306</v>
      </c>
      <c r="F390" s="222" t="s">
        <v>2307</v>
      </c>
      <c r="G390" s="222" t="s">
        <v>2305</v>
      </c>
    </row>
    <row r="391" spans="1:7" x14ac:dyDescent="0.35">
      <c r="A391" s="232" t="s">
        <v>2308</v>
      </c>
      <c r="B391" s="232" t="s">
        <v>2309</v>
      </c>
      <c r="C391" s="217" t="s">
        <v>2308</v>
      </c>
      <c r="D391" s="232" t="s">
        <v>2308</v>
      </c>
      <c r="E391" s="232" t="s">
        <v>2310</v>
      </c>
      <c r="F391" s="232" t="s">
        <v>2311</v>
      </c>
      <c r="G391" s="232" t="s">
        <v>2308</v>
      </c>
    </row>
    <row r="392" spans="1:7" x14ac:dyDescent="0.35">
      <c r="A392" s="232" t="s">
        <v>2312</v>
      </c>
      <c r="B392" s="232" t="s">
        <v>2312</v>
      </c>
      <c r="C392" s="217" t="s">
        <v>2313</v>
      </c>
      <c r="D392" s="232" t="s">
        <v>2312</v>
      </c>
      <c r="E392" s="232" t="s">
        <v>2314</v>
      </c>
      <c r="F392" s="232" t="s">
        <v>2315</v>
      </c>
      <c r="G392" s="232" t="s">
        <v>2316</v>
      </c>
    </row>
    <row r="393" spans="1:7" x14ac:dyDescent="0.35">
      <c r="A393" s="232" t="s">
        <v>2317</v>
      </c>
      <c r="B393" s="232" t="s">
        <v>2318</v>
      </c>
      <c r="C393" s="217" t="s">
        <v>2319</v>
      </c>
      <c r="D393" s="232" t="s">
        <v>2320</v>
      </c>
      <c r="E393" s="232" t="s">
        <v>2321</v>
      </c>
      <c r="F393" s="232" t="s">
        <v>2322</v>
      </c>
      <c r="G393" s="232" t="s">
        <v>2323</v>
      </c>
    </row>
    <row r="394" spans="1:7" x14ac:dyDescent="0.35">
      <c r="A394" s="232" t="s">
        <v>2324</v>
      </c>
      <c r="B394" s="238" t="s">
        <v>2325</v>
      </c>
      <c r="C394" s="238" t="s">
        <v>2326</v>
      </c>
      <c r="D394" s="238" t="s">
        <v>2327</v>
      </c>
      <c r="E394" s="238" t="s">
        <v>2328</v>
      </c>
      <c r="F394" s="238" t="s">
        <v>2329</v>
      </c>
      <c r="G394" s="238" t="s">
        <v>2330</v>
      </c>
    </row>
    <row r="395" spans="1:7" x14ac:dyDescent="0.35">
      <c r="A395" s="232" t="s">
        <v>2331</v>
      </c>
      <c r="B395" s="238" t="s">
        <v>2332</v>
      </c>
      <c r="C395" s="238" t="s">
        <v>2333</v>
      </c>
      <c r="D395" s="238" t="s">
        <v>2334</v>
      </c>
      <c r="E395" s="238" t="s">
        <v>2335</v>
      </c>
      <c r="F395" s="238" t="s">
        <v>2336</v>
      </c>
      <c r="G395" s="238" t="s">
        <v>2337</v>
      </c>
    </row>
    <row r="396" spans="1:7" x14ac:dyDescent="0.35">
      <c r="A396" s="232" t="s">
        <v>2338</v>
      </c>
      <c r="B396" s="232" t="s">
        <v>2338</v>
      </c>
      <c r="C396" s="217" t="s">
        <v>2338</v>
      </c>
      <c r="D396" s="232" t="s">
        <v>2338</v>
      </c>
      <c r="E396" s="232" t="s">
        <v>2339</v>
      </c>
      <c r="F396" s="232" t="s">
        <v>2340</v>
      </c>
      <c r="G396" s="232" t="s">
        <v>2341</v>
      </c>
    </row>
    <row r="397" spans="1:7" x14ac:dyDescent="0.35">
      <c r="A397" s="232" t="s">
        <v>2342</v>
      </c>
      <c r="B397" s="232" t="s">
        <v>2343</v>
      </c>
      <c r="C397" s="217" t="s">
        <v>2344</v>
      </c>
      <c r="D397" s="232" t="s">
        <v>2345</v>
      </c>
      <c r="E397" s="232" t="s">
        <v>2346</v>
      </c>
      <c r="F397" s="232" t="s">
        <v>2347</v>
      </c>
      <c r="G397" s="232" t="s">
        <v>2348</v>
      </c>
    </row>
    <row r="398" spans="1:7" x14ac:dyDescent="0.35">
      <c r="A398" s="232" t="s">
        <v>2349</v>
      </c>
      <c r="B398" s="238" t="s">
        <v>2349</v>
      </c>
      <c r="C398" s="238" t="s">
        <v>2349</v>
      </c>
      <c r="D398" s="238" t="s">
        <v>2349</v>
      </c>
      <c r="E398" s="238" t="s">
        <v>2350</v>
      </c>
      <c r="F398" s="238" t="s">
        <v>2351</v>
      </c>
      <c r="G398" s="238" t="s">
        <v>2349</v>
      </c>
    </row>
    <row r="399" spans="1:7" x14ac:dyDescent="0.35">
      <c r="A399" s="232" t="s">
        <v>2352</v>
      </c>
      <c r="B399" s="232" t="s">
        <v>2353</v>
      </c>
      <c r="C399" s="217" t="s">
        <v>2354</v>
      </c>
      <c r="D399" s="232" t="s">
        <v>2355</v>
      </c>
      <c r="E399" s="232" t="s">
        <v>2356</v>
      </c>
      <c r="F399" s="232" t="s">
        <v>2357</v>
      </c>
      <c r="G399" s="232" t="s">
        <v>2358</v>
      </c>
    </row>
    <row r="400" spans="1:7" x14ac:dyDescent="0.35">
      <c r="A400" s="232" t="s">
        <v>2359</v>
      </c>
      <c r="B400" s="232" t="s">
        <v>2359</v>
      </c>
      <c r="C400" s="217" t="s">
        <v>2360</v>
      </c>
      <c r="D400" s="232" t="s">
        <v>2359</v>
      </c>
      <c r="E400" s="232" t="s">
        <v>2361</v>
      </c>
      <c r="F400" s="232" t="s">
        <v>2362</v>
      </c>
      <c r="G400" s="232" t="s">
        <v>2363</v>
      </c>
    </row>
    <row r="401" spans="1:7" x14ac:dyDescent="0.35">
      <c r="A401" s="232" t="s">
        <v>2364</v>
      </c>
      <c r="B401" s="232" t="s">
        <v>2365</v>
      </c>
      <c r="C401" s="217" t="s">
        <v>2364</v>
      </c>
      <c r="D401" s="232" t="s">
        <v>2366</v>
      </c>
      <c r="E401" s="232" t="s">
        <v>2367</v>
      </c>
      <c r="F401" s="232" t="s">
        <v>2368</v>
      </c>
      <c r="G401" s="232" t="s">
        <v>2369</v>
      </c>
    </row>
    <row r="402" spans="1:7" x14ac:dyDescent="0.35">
      <c r="A402" s="232" t="s">
        <v>2370</v>
      </c>
      <c r="B402" s="232" t="s">
        <v>2371</v>
      </c>
      <c r="C402" s="217" t="s">
        <v>2370</v>
      </c>
      <c r="D402" s="232" t="s">
        <v>2372</v>
      </c>
      <c r="E402" s="232" t="s">
        <v>2373</v>
      </c>
      <c r="F402" s="232" t="s">
        <v>2374</v>
      </c>
      <c r="G402" s="232" t="s">
        <v>2375</v>
      </c>
    </row>
    <row r="403" spans="1:7" x14ac:dyDescent="0.35">
      <c r="A403" s="232" t="s">
        <v>2376</v>
      </c>
      <c r="B403" s="232" t="s">
        <v>2376</v>
      </c>
      <c r="C403" s="217" t="s">
        <v>2376</v>
      </c>
      <c r="D403" s="232" t="s">
        <v>2377</v>
      </c>
      <c r="E403" s="232" t="s">
        <v>2378</v>
      </c>
      <c r="F403" s="232" t="s">
        <v>2379</v>
      </c>
      <c r="G403" s="232" t="s">
        <v>2380</v>
      </c>
    </row>
    <row r="404" spans="1:7" x14ac:dyDescent="0.35">
      <c r="A404" s="378" t="s">
        <v>2381</v>
      </c>
      <c r="B404" s="378"/>
      <c r="C404" s="378"/>
      <c r="D404" s="378"/>
      <c r="E404" s="378"/>
      <c r="F404" s="378"/>
      <c r="G404" s="378"/>
    </row>
    <row r="405" spans="1:7" x14ac:dyDescent="0.35">
      <c r="A405" s="220" t="s">
        <v>2382</v>
      </c>
      <c r="B405" s="220" t="s">
        <v>2383</v>
      </c>
      <c r="C405" s="220" t="s">
        <v>2384</v>
      </c>
      <c r="D405" s="220" t="s">
        <v>2385</v>
      </c>
      <c r="E405" s="220" t="s">
        <v>2386</v>
      </c>
      <c r="F405" s="220" t="s">
        <v>2387</v>
      </c>
      <c r="G405" s="220" t="s">
        <v>2388</v>
      </c>
    </row>
    <row r="406" spans="1:7" ht="43.5" x14ac:dyDescent="0.35">
      <c r="A406" s="232" t="s">
        <v>2389</v>
      </c>
      <c r="B406" s="232" t="s">
        <v>2390</v>
      </c>
      <c r="C406" s="217" t="s">
        <v>2391</v>
      </c>
      <c r="D406" s="232" t="s">
        <v>2392</v>
      </c>
      <c r="E406" s="232" t="s">
        <v>2393</v>
      </c>
      <c r="F406" s="232" t="s">
        <v>2394</v>
      </c>
      <c r="G406" s="232" t="s">
        <v>2395</v>
      </c>
    </row>
    <row r="407" spans="1:7" ht="145" x14ac:dyDescent="0.35">
      <c r="A407" s="232" t="s">
        <v>2396</v>
      </c>
      <c r="B407" s="232" t="s">
        <v>2397</v>
      </c>
      <c r="C407" s="217" t="s">
        <v>2398</v>
      </c>
      <c r="D407" s="232" t="s">
        <v>2399</v>
      </c>
      <c r="E407" s="232" t="s">
        <v>2400</v>
      </c>
      <c r="F407" s="232" t="s">
        <v>2401</v>
      </c>
      <c r="G407" s="232" t="s">
        <v>2402</v>
      </c>
    </row>
    <row r="408" spans="1:7" x14ac:dyDescent="0.35">
      <c r="A408" s="232" t="s">
        <v>2381</v>
      </c>
      <c r="B408" s="232" t="s">
        <v>2403</v>
      </c>
      <c r="C408" s="217" t="s">
        <v>2404</v>
      </c>
      <c r="D408" s="232" t="s">
        <v>2405</v>
      </c>
      <c r="E408" s="232" t="s">
        <v>2406</v>
      </c>
      <c r="F408" s="232" t="s">
        <v>2407</v>
      </c>
      <c r="G408" s="232" t="s">
        <v>2408</v>
      </c>
    </row>
    <row r="409" spans="1:7" x14ac:dyDescent="0.35">
      <c r="A409" s="232" t="s">
        <v>2409</v>
      </c>
      <c r="B409" s="232" t="s">
        <v>2410</v>
      </c>
      <c r="C409" s="217" t="s">
        <v>2411</v>
      </c>
      <c r="D409" s="232" t="s">
        <v>2412</v>
      </c>
      <c r="E409" s="232" t="s">
        <v>2413</v>
      </c>
      <c r="F409" s="232" t="s">
        <v>2413</v>
      </c>
      <c r="G409" s="232" t="s">
        <v>2414</v>
      </c>
    </row>
    <row r="410" spans="1:7" x14ac:dyDescent="0.35">
      <c r="A410" s="232" t="s">
        <v>2415</v>
      </c>
      <c r="B410" s="232" t="s">
        <v>2416</v>
      </c>
      <c r="C410" s="217" t="s">
        <v>2417</v>
      </c>
      <c r="D410" s="232" t="s">
        <v>2418</v>
      </c>
      <c r="E410" s="232" t="s">
        <v>2419</v>
      </c>
      <c r="F410" s="232" t="s">
        <v>2419</v>
      </c>
      <c r="G410" s="232" t="s">
        <v>2420</v>
      </c>
    </row>
    <row r="411" spans="1:7" x14ac:dyDescent="0.35">
      <c r="A411" s="232" t="s">
        <v>2421</v>
      </c>
      <c r="B411" s="232" t="s">
        <v>2422</v>
      </c>
      <c r="C411" s="217" t="s">
        <v>2423</v>
      </c>
      <c r="D411" s="232" t="s">
        <v>2424</v>
      </c>
      <c r="E411" s="232" t="s">
        <v>2425</v>
      </c>
      <c r="F411" s="232" t="s">
        <v>2425</v>
      </c>
      <c r="G411" s="232" t="s">
        <v>2426</v>
      </c>
    </row>
    <row r="412" spans="1:7" x14ac:dyDescent="0.35">
      <c r="A412" s="232" t="s">
        <v>2427</v>
      </c>
      <c r="B412" s="232" t="s">
        <v>2428</v>
      </c>
      <c r="C412" s="217" t="s">
        <v>2429</v>
      </c>
      <c r="D412" s="232" t="s">
        <v>2430</v>
      </c>
      <c r="E412" s="232" t="s">
        <v>2431</v>
      </c>
      <c r="F412" s="232" t="s">
        <v>2431</v>
      </c>
      <c r="G412" s="232" t="s">
        <v>2432</v>
      </c>
    </row>
    <row r="413" spans="1:7" x14ac:dyDescent="0.35">
      <c r="A413" s="232" t="s">
        <v>2433</v>
      </c>
      <c r="B413" s="232" t="s">
        <v>2434</v>
      </c>
      <c r="C413" s="217" t="s">
        <v>2435</v>
      </c>
      <c r="D413" s="232" t="s">
        <v>2436</v>
      </c>
      <c r="E413" s="232" t="s">
        <v>2437</v>
      </c>
      <c r="F413" s="232" t="s">
        <v>2437</v>
      </c>
      <c r="G413" s="232" t="s">
        <v>2438</v>
      </c>
    </row>
    <row r="414" spans="1:7" x14ac:dyDescent="0.35">
      <c r="A414" s="232" t="s">
        <v>2439</v>
      </c>
      <c r="B414" s="232" t="s">
        <v>2440</v>
      </c>
      <c r="C414" s="217" t="s">
        <v>2441</v>
      </c>
      <c r="D414" s="232" t="s">
        <v>2442</v>
      </c>
      <c r="E414" s="232" t="s">
        <v>2443</v>
      </c>
      <c r="F414" s="232" t="s">
        <v>2443</v>
      </c>
      <c r="G414" s="232" t="s">
        <v>2444</v>
      </c>
    </row>
    <row r="415" spans="1:7" x14ac:dyDescent="0.35">
      <c r="A415" s="232" t="s">
        <v>2445</v>
      </c>
      <c r="B415" s="232" t="s">
        <v>2446</v>
      </c>
      <c r="C415" s="217" t="s">
        <v>2447</v>
      </c>
      <c r="D415" s="232" t="s">
        <v>2448</v>
      </c>
      <c r="E415" s="232" t="s">
        <v>2449</v>
      </c>
      <c r="F415" s="232" t="s">
        <v>2449</v>
      </c>
      <c r="G415" s="232" t="s">
        <v>2450</v>
      </c>
    </row>
    <row r="416" spans="1:7" x14ac:dyDescent="0.35">
      <c r="A416" s="232" t="s">
        <v>2451</v>
      </c>
      <c r="B416" s="232" t="s">
        <v>2452</v>
      </c>
      <c r="C416" s="217" t="s">
        <v>2453</v>
      </c>
      <c r="D416" s="232" t="s">
        <v>2454</v>
      </c>
      <c r="E416" s="232" t="s">
        <v>2455</v>
      </c>
      <c r="F416" s="232" t="s">
        <v>2455</v>
      </c>
      <c r="G416" s="232" t="s">
        <v>2456</v>
      </c>
    </row>
    <row r="417" spans="1:7" x14ac:dyDescent="0.35">
      <c r="A417" s="232" t="s">
        <v>2457</v>
      </c>
      <c r="B417" s="232" t="s">
        <v>2458</v>
      </c>
      <c r="C417" s="217" t="s">
        <v>2459</v>
      </c>
      <c r="D417" s="232" t="s">
        <v>2460</v>
      </c>
      <c r="E417" s="232" t="s">
        <v>2461</v>
      </c>
      <c r="F417" s="232" t="s">
        <v>2461</v>
      </c>
      <c r="G417" s="232" t="s">
        <v>2462</v>
      </c>
    </row>
    <row r="418" spans="1:7" x14ac:dyDescent="0.35">
      <c r="A418" s="232" t="s">
        <v>2463</v>
      </c>
      <c r="B418" s="232" t="s">
        <v>2464</v>
      </c>
      <c r="C418" s="217" t="s">
        <v>2465</v>
      </c>
      <c r="D418" s="232" t="s">
        <v>2466</v>
      </c>
      <c r="E418" s="232" t="s">
        <v>2467</v>
      </c>
      <c r="F418" s="232" t="s">
        <v>2467</v>
      </c>
      <c r="G418" s="232" t="s">
        <v>2468</v>
      </c>
    </row>
    <row r="419" spans="1:7" x14ac:dyDescent="0.35">
      <c r="A419" s="232" t="s">
        <v>2469</v>
      </c>
      <c r="B419" s="232" t="s">
        <v>2470</v>
      </c>
      <c r="C419" s="217" t="s">
        <v>2471</v>
      </c>
      <c r="D419" s="232" t="s">
        <v>2472</v>
      </c>
      <c r="E419" s="232" t="s">
        <v>2473</v>
      </c>
      <c r="F419" s="232" t="s">
        <v>2473</v>
      </c>
      <c r="G419" s="232" t="s">
        <v>2474</v>
      </c>
    </row>
    <row r="420" spans="1:7" x14ac:dyDescent="0.35">
      <c r="A420" s="232" t="s">
        <v>2475</v>
      </c>
      <c r="B420" s="232" t="s">
        <v>2476</v>
      </c>
      <c r="C420" s="217" t="s">
        <v>2477</v>
      </c>
      <c r="D420" s="232" t="s">
        <v>2478</v>
      </c>
      <c r="E420" s="232" t="s">
        <v>2479</v>
      </c>
      <c r="F420" s="232" t="s">
        <v>2479</v>
      </c>
      <c r="G420" s="232" t="s">
        <v>2480</v>
      </c>
    </row>
    <row r="421" spans="1:7" x14ac:dyDescent="0.35">
      <c r="A421" s="232" t="s">
        <v>2481</v>
      </c>
      <c r="B421" s="232" t="s">
        <v>2482</v>
      </c>
      <c r="C421" s="217" t="s">
        <v>2483</v>
      </c>
      <c r="D421" s="232" t="s">
        <v>2484</v>
      </c>
      <c r="E421" s="232" t="s">
        <v>2485</v>
      </c>
      <c r="F421" s="232" t="s">
        <v>2485</v>
      </c>
      <c r="G421" s="232" t="s">
        <v>2486</v>
      </c>
    </row>
    <row r="422" spans="1:7" x14ac:dyDescent="0.35">
      <c r="A422" s="232" t="s">
        <v>2487</v>
      </c>
      <c r="B422" s="232" t="s">
        <v>2488</v>
      </c>
      <c r="C422" s="217" t="s">
        <v>2489</v>
      </c>
      <c r="D422" s="232" t="s">
        <v>2490</v>
      </c>
      <c r="E422" s="232" t="s">
        <v>2491</v>
      </c>
      <c r="F422" s="232" t="s">
        <v>2491</v>
      </c>
      <c r="G422" s="232" t="s">
        <v>2492</v>
      </c>
    </row>
    <row r="423" spans="1:7" x14ac:dyDescent="0.35">
      <c r="A423" s="232" t="s">
        <v>2493</v>
      </c>
      <c r="B423" s="232" t="s">
        <v>2494</v>
      </c>
      <c r="C423" s="217" t="s">
        <v>2495</v>
      </c>
      <c r="D423" s="232" t="s">
        <v>2496</v>
      </c>
      <c r="E423" s="232" t="s">
        <v>2497</v>
      </c>
      <c r="F423" s="232" t="s">
        <v>2497</v>
      </c>
      <c r="G423" s="232" t="s">
        <v>2498</v>
      </c>
    </row>
    <row r="424" spans="1:7" x14ac:dyDescent="0.35">
      <c r="A424" s="232" t="s">
        <v>2499</v>
      </c>
      <c r="B424" s="232" t="s">
        <v>2500</v>
      </c>
      <c r="C424" s="217" t="s">
        <v>2501</v>
      </c>
      <c r="D424" s="232" t="s">
        <v>2502</v>
      </c>
      <c r="E424" s="232" t="s">
        <v>2503</v>
      </c>
      <c r="F424" s="232" t="s">
        <v>2503</v>
      </c>
      <c r="G424" s="232" t="s">
        <v>2504</v>
      </c>
    </row>
    <row r="425" spans="1:7" x14ac:dyDescent="0.35">
      <c r="A425" s="232" t="s">
        <v>2505</v>
      </c>
      <c r="B425" s="232" t="s">
        <v>2506</v>
      </c>
      <c r="C425" s="217" t="s">
        <v>2507</v>
      </c>
      <c r="D425" s="232" t="s">
        <v>2508</v>
      </c>
      <c r="E425" s="232" t="s">
        <v>2509</v>
      </c>
      <c r="F425" s="232" t="s">
        <v>2509</v>
      </c>
      <c r="G425" s="232" t="s">
        <v>2510</v>
      </c>
    </row>
    <row r="426" spans="1:7" x14ac:dyDescent="0.35">
      <c r="A426" s="232" t="s">
        <v>2511</v>
      </c>
      <c r="B426" s="232" t="s">
        <v>2512</v>
      </c>
      <c r="C426" s="217" t="s">
        <v>2513</v>
      </c>
      <c r="D426" s="232" t="s">
        <v>2514</v>
      </c>
      <c r="E426" s="232" t="s">
        <v>2515</v>
      </c>
      <c r="F426" s="232" t="s">
        <v>2515</v>
      </c>
      <c r="G426" s="232" t="s">
        <v>2516</v>
      </c>
    </row>
    <row r="427" spans="1:7" x14ac:dyDescent="0.35">
      <c r="A427" s="220" t="s">
        <v>1248</v>
      </c>
      <c r="B427" s="220" t="s">
        <v>1249</v>
      </c>
      <c r="C427" s="220" t="s">
        <v>1250</v>
      </c>
      <c r="D427" s="220" t="s">
        <v>1251</v>
      </c>
      <c r="E427" s="220" t="s">
        <v>1252</v>
      </c>
      <c r="F427" s="220" t="s">
        <v>1253</v>
      </c>
      <c r="G427" s="220" t="s">
        <v>1254</v>
      </c>
    </row>
    <row r="428" spans="1:7" x14ac:dyDescent="0.35">
      <c r="A428" s="378" t="s">
        <v>2517</v>
      </c>
      <c r="B428" s="378"/>
      <c r="C428" s="378"/>
      <c r="D428" s="378"/>
      <c r="E428" s="378"/>
      <c r="F428" s="378"/>
      <c r="G428" s="378"/>
    </row>
    <row r="429" spans="1:7" x14ac:dyDescent="0.35">
      <c r="A429" s="220" t="s">
        <v>2518</v>
      </c>
      <c r="B429" s="220" t="s">
        <v>2519</v>
      </c>
      <c r="C429" s="220" t="s">
        <v>2520</v>
      </c>
      <c r="D429" s="220" t="s">
        <v>2521</v>
      </c>
      <c r="E429" s="220" t="s">
        <v>2522</v>
      </c>
      <c r="F429" s="220" t="s">
        <v>2523</v>
      </c>
      <c r="G429" s="220" t="s">
        <v>2524</v>
      </c>
    </row>
    <row r="430" spans="1:7" x14ac:dyDescent="0.35">
      <c r="A430" s="222" t="s">
        <v>2525</v>
      </c>
      <c r="B430" s="222" t="s">
        <v>2526</v>
      </c>
      <c r="C430" s="222" t="s">
        <v>2527</v>
      </c>
      <c r="D430" s="222" t="s">
        <v>2528</v>
      </c>
      <c r="E430" s="222" t="s">
        <v>2529</v>
      </c>
      <c r="F430" s="222" t="s">
        <v>2530</v>
      </c>
      <c r="G430" s="222" t="s">
        <v>2531</v>
      </c>
    </row>
    <row r="431" spans="1:7" ht="43.5" x14ac:dyDescent="0.35">
      <c r="A431" s="231" t="s">
        <v>2532</v>
      </c>
      <c r="B431" s="232" t="s">
        <v>2533</v>
      </c>
      <c r="C431" s="237" t="s">
        <v>2534</v>
      </c>
      <c r="D431" s="232" t="s">
        <v>2535</v>
      </c>
      <c r="E431" s="235" t="s">
        <v>2536</v>
      </c>
      <c r="F431" s="232" t="s">
        <v>2537</v>
      </c>
      <c r="G431" s="232" t="s">
        <v>2538</v>
      </c>
    </row>
    <row r="432" spans="1:7" ht="58" x14ac:dyDescent="0.35">
      <c r="A432" s="220" t="s">
        <v>2539</v>
      </c>
      <c r="B432" s="232" t="s">
        <v>2540</v>
      </c>
      <c r="C432" s="232" t="s">
        <v>2541</v>
      </c>
      <c r="D432" s="232" t="s">
        <v>2542</v>
      </c>
      <c r="E432" s="235" t="s">
        <v>5280</v>
      </c>
      <c r="F432" s="232" t="s">
        <v>5281</v>
      </c>
      <c r="G432" s="232" t="s">
        <v>5282</v>
      </c>
    </row>
    <row r="433" spans="1:7" ht="43.5" x14ac:dyDescent="0.35">
      <c r="A433" s="222" t="s">
        <v>2543</v>
      </c>
      <c r="B433" s="222" t="s">
        <v>2544</v>
      </c>
      <c r="C433" s="222" t="s">
        <v>2545</v>
      </c>
      <c r="D433" s="222" t="s">
        <v>2546</v>
      </c>
      <c r="E433" s="222" t="s">
        <v>2547</v>
      </c>
      <c r="F433" s="222" t="s">
        <v>2548</v>
      </c>
      <c r="G433" s="222" t="s">
        <v>2549</v>
      </c>
    </row>
    <row r="434" spans="1:7" ht="116" x14ac:dyDescent="0.35">
      <c r="A434" s="222" t="s">
        <v>5190</v>
      </c>
      <c r="B434" s="222" t="s">
        <v>5277</v>
      </c>
      <c r="C434" s="222" t="s">
        <v>5278</v>
      </c>
      <c r="D434" s="222" t="s">
        <v>5279</v>
      </c>
      <c r="E434" s="222" t="s">
        <v>2550</v>
      </c>
      <c r="F434" s="222" t="s">
        <v>2551</v>
      </c>
      <c r="G434" s="222" t="s">
        <v>2552</v>
      </c>
    </row>
    <row r="435" spans="1:7" x14ac:dyDescent="0.35">
      <c r="A435" s="231" t="s">
        <v>5191</v>
      </c>
      <c r="B435" s="261" t="s">
        <v>5283</v>
      </c>
      <c r="C435" s="261" t="s">
        <v>5284</v>
      </c>
      <c r="D435" s="261" t="s">
        <v>5285</v>
      </c>
      <c r="E435" s="261" t="s">
        <v>5286</v>
      </c>
      <c r="F435" s="261" t="s">
        <v>5287</v>
      </c>
      <c r="G435" s="261" t="s">
        <v>5288</v>
      </c>
    </row>
    <row r="436" spans="1:7" x14ac:dyDescent="0.35">
      <c r="A436" s="220" t="s">
        <v>1248</v>
      </c>
      <c r="B436" s="220" t="s">
        <v>1249</v>
      </c>
      <c r="C436" s="220" t="s">
        <v>1250</v>
      </c>
      <c r="D436" s="220" t="s">
        <v>1251</v>
      </c>
      <c r="E436" s="220" t="s">
        <v>1252</v>
      </c>
      <c r="F436" s="220" t="s">
        <v>1253</v>
      </c>
      <c r="G436" s="220" t="s">
        <v>1254</v>
      </c>
    </row>
    <row r="437" spans="1:7" x14ac:dyDescent="0.35">
      <c r="A437" s="231" t="s">
        <v>2553</v>
      </c>
      <c r="B437" s="232" t="s">
        <v>2554</v>
      </c>
      <c r="C437" s="232" t="s">
        <v>2555</v>
      </c>
      <c r="D437" s="232" t="s">
        <v>2556</v>
      </c>
      <c r="E437" s="235" t="s">
        <v>2557</v>
      </c>
      <c r="F437" s="232" t="s">
        <v>2558</v>
      </c>
      <c r="G437" s="232" t="s">
        <v>2559</v>
      </c>
    </row>
    <row r="438" spans="1:7" x14ac:dyDescent="0.35">
      <c r="A438" s="231" t="s">
        <v>2560</v>
      </c>
      <c r="B438" s="232" t="s">
        <v>2561</v>
      </c>
      <c r="C438" s="232" t="s">
        <v>2562</v>
      </c>
      <c r="D438" s="232" t="s">
        <v>2563</v>
      </c>
      <c r="E438" s="235" t="s">
        <v>2564</v>
      </c>
      <c r="F438" s="232" t="s">
        <v>2565</v>
      </c>
      <c r="G438" s="232" t="s">
        <v>2566</v>
      </c>
    </row>
    <row r="439" spans="1:7" x14ac:dyDescent="0.35">
      <c r="A439" s="231" t="s">
        <v>2567</v>
      </c>
      <c r="B439" s="232" t="s">
        <v>2568</v>
      </c>
      <c r="C439" s="232" t="s">
        <v>2569</v>
      </c>
      <c r="D439" s="232" t="s">
        <v>2570</v>
      </c>
      <c r="E439" s="235" t="s">
        <v>2571</v>
      </c>
      <c r="F439" s="232" t="s">
        <v>2572</v>
      </c>
      <c r="G439" s="232" t="s">
        <v>2573</v>
      </c>
    </row>
    <row r="440" spans="1:7" x14ac:dyDescent="0.35">
      <c r="A440" s="231" t="s">
        <v>2574</v>
      </c>
      <c r="B440" s="220" t="s">
        <v>2574</v>
      </c>
      <c r="C440" s="220" t="s">
        <v>2575</v>
      </c>
      <c r="D440" s="220" t="s">
        <v>2576</v>
      </c>
      <c r="E440" s="220" t="s">
        <v>2577</v>
      </c>
      <c r="F440" s="220" t="s">
        <v>2578</v>
      </c>
      <c r="G440" s="220" t="s">
        <v>2579</v>
      </c>
    </row>
    <row r="441" spans="1:7" x14ac:dyDescent="0.35">
      <c r="A441" s="231" t="s">
        <v>2580</v>
      </c>
      <c r="B441" s="232" t="s">
        <v>2581</v>
      </c>
      <c r="C441" s="232" t="s">
        <v>2582</v>
      </c>
      <c r="D441" s="232" t="s">
        <v>2583</v>
      </c>
      <c r="E441" s="235" t="s">
        <v>2584</v>
      </c>
      <c r="F441" s="232" t="s">
        <v>2578</v>
      </c>
      <c r="G441" s="232" t="s">
        <v>2585</v>
      </c>
    </row>
    <row r="442" spans="1:7" x14ac:dyDescent="0.35">
      <c r="A442" s="231" t="s">
        <v>2586</v>
      </c>
      <c r="B442" s="232" t="s">
        <v>2587</v>
      </c>
      <c r="C442" s="232" t="s">
        <v>2588</v>
      </c>
      <c r="D442" s="232" t="s">
        <v>2589</v>
      </c>
      <c r="E442" s="235" t="s">
        <v>2590</v>
      </c>
      <c r="F442" s="232" t="s">
        <v>2591</v>
      </c>
      <c r="G442" s="217" t="s">
        <v>2592</v>
      </c>
    </row>
    <row r="443" spans="1:7" x14ac:dyDescent="0.35">
      <c r="A443" s="231" t="s">
        <v>2593</v>
      </c>
      <c r="B443" s="217" t="s">
        <v>2594</v>
      </c>
      <c r="C443" s="232" t="s">
        <v>2595</v>
      </c>
      <c r="D443" s="232" t="s">
        <v>2596</v>
      </c>
      <c r="E443" s="235" t="s">
        <v>2597</v>
      </c>
      <c r="F443" s="232" t="s">
        <v>2598</v>
      </c>
      <c r="G443" s="217" t="s">
        <v>2599</v>
      </c>
    </row>
    <row r="444" spans="1:7" x14ac:dyDescent="0.35">
      <c r="A444" s="222" t="s">
        <v>2600</v>
      </c>
      <c r="B444" s="222" t="s">
        <v>2601</v>
      </c>
      <c r="C444" s="222" t="s">
        <v>2602</v>
      </c>
      <c r="D444" s="222" t="s">
        <v>2603</v>
      </c>
      <c r="E444" s="222" t="s">
        <v>2604</v>
      </c>
      <c r="F444" s="222" t="s">
        <v>2605</v>
      </c>
      <c r="G444" s="222" t="s">
        <v>2606</v>
      </c>
    </row>
    <row r="445" spans="1:7" x14ac:dyDescent="0.35">
      <c r="A445" s="231" t="s">
        <v>4</v>
      </c>
      <c r="B445" s="232" t="s">
        <v>2607</v>
      </c>
      <c r="C445" s="232" t="s">
        <v>2608</v>
      </c>
      <c r="D445" s="232" t="s">
        <v>2609</v>
      </c>
      <c r="E445" s="235" t="s">
        <v>2610</v>
      </c>
      <c r="F445" s="232" t="s">
        <v>2611</v>
      </c>
      <c r="G445" s="232" t="s">
        <v>2612</v>
      </c>
    </row>
    <row r="446" spans="1:7" x14ac:dyDescent="0.35">
      <c r="A446" s="231" t="s">
        <v>2613</v>
      </c>
      <c r="B446" s="232" t="s">
        <v>2614</v>
      </c>
      <c r="C446" s="232" t="s">
        <v>2615</v>
      </c>
      <c r="D446" s="232" t="s">
        <v>2616</v>
      </c>
      <c r="E446" s="235" t="s">
        <v>2617</v>
      </c>
      <c r="F446" s="232" t="s">
        <v>2618</v>
      </c>
      <c r="G446" s="232" t="s">
        <v>2619</v>
      </c>
    </row>
    <row r="447" spans="1:7" x14ac:dyDescent="0.35">
      <c r="A447" s="231" t="s">
        <v>2620</v>
      </c>
      <c r="B447" s="232" t="s">
        <v>2621</v>
      </c>
      <c r="C447" s="232" t="s">
        <v>2622</v>
      </c>
      <c r="D447" s="232" t="s">
        <v>2623</v>
      </c>
      <c r="E447" s="235" t="s">
        <v>2624</v>
      </c>
      <c r="F447" s="232" t="s">
        <v>2625</v>
      </c>
      <c r="G447" s="232" t="s">
        <v>2626</v>
      </c>
    </row>
    <row r="448" spans="1:7" x14ac:dyDescent="0.35">
      <c r="A448" s="222" t="s">
        <v>2627</v>
      </c>
      <c r="B448" s="222" t="s">
        <v>2628</v>
      </c>
      <c r="C448" s="222" t="s">
        <v>2629</v>
      </c>
      <c r="D448" s="222" t="s">
        <v>2628</v>
      </c>
      <c r="E448" s="222" t="s">
        <v>2630</v>
      </c>
      <c r="F448" s="222" t="s">
        <v>2631</v>
      </c>
      <c r="G448" s="222" t="s">
        <v>2629</v>
      </c>
    </row>
    <row r="449" spans="1:7" x14ac:dyDescent="0.35">
      <c r="A449" s="231" t="s">
        <v>2632</v>
      </c>
      <c r="B449" s="232" t="s">
        <v>2633</v>
      </c>
      <c r="C449" s="232" t="s">
        <v>2634</v>
      </c>
      <c r="D449" s="232" t="s">
        <v>2635</v>
      </c>
      <c r="E449" s="235" t="s">
        <v>2636</v>
      </c>
      <c r="F449" s="232" t="s">
        <v>2637</v>
      </c>
      <c r="G449" s="232" t="s">
        <v>2638</v>
      </c>
    </row>
    <row r="450" spans="1:7" x14ac:dyDescent="0.35">
      <c r="A450" s="378" t="s">
        <v>319</v>
      </c>
      <c r="B450" s="378"/>
      <c r="C450" s="378"/>
      <c r="D450" s="378"/>
      <c r="E450" s="378"/>
      <c r="F450" s="378"/>
      <c r="G450" s="378"/>
    </row>
    <row r="451" spans="1:7" x14ac:dyDescent="0.35">
      <c r="A451" s="220" t="s">
        <v>467</v>
      </c>
      <c r="B451" s="220" t="s">
        <v>2639</v>
      </c>
      <c r="C451" s="220" t="s">
        <v>2640</v>
      </c>
      <c r="D451" s="220" t="s">
        <v>2641</v>
      </c>
      <c r="E451" s="220" t="s">
        <v>483</v>
      </c>
      <c r="F451" s="220" t="s">
        <v>484</v>
      </c>
      <c r="G451" s="220" t="s">
        <v>485</v>
      </c>
    </row>
    <row r="452" spans="1:7" x14ac:dyDescent="0.35">
      <c r="A452" s="220" t="s">
        <v>473</v>
      </c>
      <c r="B452" s="220" t="s">
        <v>2642</v>
      </c>
      <c r="C452" s="220" t="s">
        <v>2643</v>
      </c>
      <c r="D452" s="220" t="s">
        <v>2644</v>
      </c>
      <c r="E452" s="220" t="s">
        <v>2645</v>
      </c>
      <c r="F452" s="220" t="s">
        <v>2646</v>
      </c>
      <c r="G452" s="220" t="s">
        <v>479</v>
      </c>
    </row>
    <row r="453" spans="1:7" x14ac:dyDescent="0.35">
      <c r="A453" s="220" t="s">
        <v>2647</v>
      </c>
      <c r="B453" s="220" t="s">
        <v>2648</v>
      </c>
      <c r="C453" s="220" t="s">
        <v>2649</v>
      </c>
      <c r="D453" s="220" t="s">
        <v>2650</v>
      </c>
      <c r="E453" s="220" t="s">
        <v>2651</v>
      </c>
      <c r="F453" s="220" t="s">
        <v>2652</v>
      </c>
      <c r="G453" s="220" t="s">
        <v>2653</v>
      </c>
    </row>
    <row r="454" spans="1:7" x14ac:dyDescent="0.35">
      <c r="A454" s="220" t="s">
        <v>2654</v>
      </c>
      <c r="B454" s="220" t="s">
        <v>2655</v>
      </c>
      <c r="C454" s="220" t="s">
        <v>2656</v>
      </c>
      <c r="D454" s="220" t="s">
        <v>2657</v>
      </c>
      <c r="E454" s="220" t="s">
        <v>2658</v>
      </c>
      <c r="F454" s="220" t="s">
        <v>2659</v>
      </c>
      <c r="G454" s="220" t="s">
        <v>2660</v>
      </c>
    </row>
    <row r="455" spans="1:7" x14ac:dyDescent="0.35">
      <c r="A455" s="220" t="s">
        <v>493</v>
      </c>
      <c r="B455" s="220" t="s">
        <v>494</v>
      </c>
      <c r="C455" s="220" t="s">
        <v>495</v>
      </c>
      <c r="D455" s="220" t="s">
        <v>496</v>
      </c>
      <c r="E455" s="220" t="s">
        <v>497</v>
      </c>
      <c r="F455" s="220" t="s">
        <v>498</v>
      </c>
      <c r="G455" s="220" t="s">
        <v>499</v>
      </c>
    </row>
    <row r="456" spans="1:7" x14ac:dyDescent="0.35">
      <c r="A456" s="220" t="s">
        <v>2661</v>
      </c>
      <c r="B456" s="220" t="s">
        <v>2662</v>
      </c>
      <c r="C456" s="220" t="s">
        <v>2663</v>
      </c>
      <c r="D456" s="220" t="s">
        <v>2664</v>
      </c>
      <c r="E456" s="220" t="s">
        <v>2665</v>
      </c>
      <c r="F456" s="220" t="s">
        <v>2666</v>
      </c>
      <c r="G456" s="220" t="s">
        <v>2667</v>
      </c>
    </row>
    <row r="457" spans="1:7" x14ac:dyDescent="0.35">
      <c r="A457" s="220" t="s">
        <v>2668</v>
      </c>
      <c r="B457" s="220" t="s">
        <v>2669</v>
      </c>
      <c r="C457" s="220" t="s">
        <v>2670</v>
      </c>
      <c r="D457" s="220" t="s">
        <v>2671</v>
      </c>
      <c r="E457" s="220" t="s">
        <v>2672</v>
      </c>
      <c r="F457" s="220" t="s">
        <v>2673</v>
      </c>
      <c r="G457" s="220" t="s">
        <v>2674</v>
      </c>
    </row>
    <row r="458" spans="1:7" x14ac:dyDescent="0.35">
      <c r="A458" s="220" t="s">
        <v>2675</v>
      </c>
      <c r="B458" s="220" t="s">
        <v>2676</v>
      </c>
      <c r="C458" s="220" t="s">
        <v>2677</v>
      </c>
      <c r="D458" s="220" t="s">
        <v>2678</v>
      </c>
      <c r="E458" s="220" t="s">
        <v>2679</v>
      </c>
      <c r="F458" s="220" t="s">
        <v>2680</v>
      </c>
      <c r="G458" s="220" t="s">
        <v>2681</v>
      </c>
    </row>
    <row r="459" spans="1:7" x14ac:dyDescent="0.35">
      <c r="A459" s="220" t="s">
        <v>2682</v>
      </c>
      <c r="B459" s="220" t="s">
        <v>2683</v>
      </c>
      <c r="C459" s="220" t="s">
        <v>2684</v>
      </c>
      <c r="D459" s="220" t="s">
        <v>2685</v>
      </c>
      <c r="E459" s="220" t="s">
        <v>2686</v>
      </c>
      <c r="F459" s="220" t="s">
        <v>2687</v>
      </c>
      <c r="G459" s="220" t="s">
        <v>2684</v>
      </c>
    </row>
    <row r="460" spans="1:7" x14ac:dyDescent="0.35">
      <c r="A460" s="220" t="s">
        <v>2688</v>
      </c>
      <c r="B460" s="220" t="s">
        <v>2689</v>
      </c>
      <c r="C460" s="220" t="s">
        <v>2690</v>
      </c>
      <c r="D460" s="220" t="s">
        <v>2691</v>
      </c>
      <c r="E460" s="220" t="s">
        <v>2692</v>
      </c>
      <c r="F460" s="220" t="s">
        <v>2693</v>
      </c>
      <c r="G460" s="220" t="s">
        <v>2694</v>
      </c>
    </row>
    <row r="461" spans="1:7" x14ac:dyDescent="0.35">
      <c r="A461" s="232" t="s">
        <v>2695</v>
      </c>
      <c r="B461" s="232" t="s">
        <v>2696</v>
      </c>
      <c r="C461" s="232" t="s">
        <v>2697</v>
      </c>
      <c r="D461" s="232" t="s">
        <v>2698</v>
      </c>
      <c r="E461" s="217" t="s">
        <v>2699</v>
      </c>
      <c r="F461" s="232" t="s">
        <v>2700</v>
      </c>
      <c r="G461" s="232" t="s">
        <v>2701</v>
      </c>
    </row>
    <row r="462" spans="1:7" x14ac:dyDescent="0.35">
      <c r="A462" s="232" t="s">
        <v>2702</v>
      </c>
      <c r="B462" s="232" t="s">
        <v>2703</v>
      </c>
      <c r="C462" s="232" t="s">
        <v>2704</v>
      </c>
      <c r="D462" s="232" t="s">
        <v>2705</v>
      </c>
      <c r="E462" s="217" t="s">
        <v>2706</v>
      </c>
      <c r="F462" s="232" t="s">
        <v>2707</v>
      </c>
      <c r="G462" s="232" t="s">
        <v>2708</v>
      </c>
    </row>
    <row r="463" spans="1:7" x14ac:dyDescent="0.35">
      <c r="A463" s="243" t="s">
        <v>2709</v>
      </c>
      <c r="B463" s="244" t="s">
        <v>2710</v>
      </c>
      <c r="C463" s="243" t="s">
        <v>2711</v>
      </c>
      <c r="D463" s="243" t="s">
        <v>2712</v>
      </c>
      <c r="E463" s="243" t="s">
        <v>2713</v>
      </c>
      <c r="F463" s="243" t="s">
        <v>2714</v>
      </c>
      <c r="G463" s="243" t="s">
        <v>2715</v>
      </c>
    </row>
    <row r="464" spans="1:7" ht="232" x14ac:dyDescent="0.35">
      <c r="A464" s="220" t="s">
        <v>2716</v>
      </c>
      <c r="B464" s="220" t="s">
        <v>2717</v>
      </c>
      <c r="C464" s="220" t="s">
        <v>2718</v>
      </c>
      <c r="D464" s="220" t="s">
        <v>2719</v>
      </c>
      <c r="E464" s="220" t="s">
        <v>2720</v>
      </c>
      <c r="F464" s="220" t="s">
        <v>2721</v>
      </c>
      <c r="G464" s="220" t="s">
        <v>2722</v>
      </c>
    </row>
    <row r="465" spans="1:7" x14ac:dyDescent="0.35">
      <c r="A465" s="220" t="s">
        <v>2723</v>
      </c>
      <c r="B465" s="220" t="s">
        <v>2724</v>
      </c>
      <c r="C465" s="220" t="s">
        <v>2725</v>
      </c>
      <c r="D465" s="220" t="s">
        <v>2726</v>
      </c>
      <c r="E465" s="220" t="s">
        <v>2727</v>
      </c>
      <c r="F465" s="220" t="s">
        <v>2728</v>
      </c>
      <c r="G465" s="220" t="s">
        <v>2729</v>
      </c>
    </row>
    <row r="466" spans="1:7" x14ac:dyDescent="0.35">
      <c r="A466" s="220" t="s">
        <v>2723</v>
      </c>
      <c r="B466" s="220" t="s">
        <v>2724</v>
      </c>
      <c r="C466" s="220" t="s">
        <v>2725</v>
      </c>
      <c r="D466" s="220" t="s">
        <v>2726</v>
      </c>
      <c r="E466" s="220" t="s">
        <v>2727</v>
      </c>
      <c r="F466" s="220" t="s">
        <v>2728</v>
      </c>
      <c r="G466" s="220" t="s">
        <v>2729</v>
      </c>
    </row>
    <row r="467" spans="1:7" ht="29" x14ac:dyDescent="0.35">
      <c r="A467" s="231" t="s">
        <v>2730</v>
      </c>
      <c r="B467" s="218" t="s">
        <v>2731</v>
      </c>
      <c r="C467" s="218" t="s">
        <v>2732</v>
      </c>
      <c r="D467" s="218" t="s">
        <v>2733</v>
      </c>
      <c r="E467" s="218" t="s">
        <v>2734</v>
      </c>
      <c r="F467" s="218" t="s">
        <v>2735</v>
      </c>
      <c r="G467" s="218" t="s">
        <v>2736</v>
      </c>
    </row>
    <row r="468" spans="1:7" ht="29" x14ac:dyDescent="0.35">
      <c r="A468" s="231" t="s">
        <v>2737</v>
      </c>
      <c r="B468" s="218" t="s">
        <v>2738</v>
      </c>
      <c r="C468" s="218" t="s">
        <v>2739</v>
      </c>
      <c r="D468" s="218" t="s">
        <v>2740</v>
      </c>
      <c r="E468" s="218" t="s">
        <v>2741</v>
      </c>
      <c r="F468" s="218" t="s">
        <v>2742</v>
      </c>
      <c r="G468" s="218" t="s">
        <v>2743</v>
      </c>
    </row>
    <row r="469" spans="1:7" ht="29" x14ac:dyDescent="0.35">
      <c r="A469" s="231" t="s">
        <v>2744</v>
      </c>
      <c r="B469" s="218" t="s">
        <v>2745</v>
      </c>
      <c r="C469" s="218" t="s">
        <v>2746</v>
      </c>
      <c r="D469" s="218" t="s">
        <v>2747</v>
      </c>
      <c r="E469" s="218" t="s">
        <v>2748</v>
      </c>
      <c r="F469" s="218" t="s">
        <v>2749</v>
      </c>
      <c r="G469" s="218" t="s">
        <v>2750</v>
      </c>
    </row>
    <row r="470" spans="1:7" x14ac:dyDescent="0.35">
      <c r="A470" s="220" t="s">
        <v>2751</v>
      </c>
      <c r="B470" s="220" t="s">
        <v>2752</v>
      </c>
      <c r="C470" s="220" t="s">
        <v>2753</v>
      </c>
      <c r="D470" s="220" t="s">
        <v>2754</v>
      </c>
      <c r="E470" s="220" t="s">
        <v>2755</v>
      </c>
      <c r="F470" s="220" t="s">
        <v>2756</v>
      </c>
      <c r="G470" s="220" t="s">
        <v>2757</v>
      </c>
    </row>
    <row r="471" spans="1:7" x14ac:dyDescent="0.35">
      <c r="A471" s="220" t="s">
        <v>2758</v>
      </c>
      <c r="B471" s="220" t="s">
        <v>2759</v>
      </c>
      <c r="C471" s="220" t="s">
        <v>2760</v>
      </c>
      <c r="D471" s="220" t="s">
        <v>2761</v>
      </c>
      <c r="E471" s="220" t="s">
        <v>2762</v>
      </c>
      <c r="F471" s="220" t="s">
        <v>2763</v>
      </c>
      <c r="G471" s="220" t="s">
        <v>2764</v>
      </c>
    </row>
    <row r="472" spans="1:7" x14ac:dyDescent="0.35">
      <c r="A472" s="378" t="s">
        <v>333</v>
      </c>
      <c r="B472" s="378"/>
      <c r="C472" s="378"/>
      <c r="D472" s="378"/>
      <c r="E472" s="378"/>
      <c r="F472" s="378"/>
      <c r="G472" s="378"/>
    </row>
    <row r="473" spans="1:7" x14ac:dyDescent="0.35">
      <c r="A473" s="220" t="s">
        <v>2765</v>
      </c>
      <c r="B473" s="220" t="s">
        <v>2766</v>
      </c>
      <c r="C473" s="220" t="s">
        <v>2767</v>
      </c>
      <c r="D473" s="220" t="s">
        <v>2768</v>
      </c>
      <c r="E473" s="220" t="s">
        <v>2769</v>
      </c>
      <c r="F473" s="220" t="s">
        <v>2770</v>
      </c>
      <c r="G473" s="220" t="s">
        <v>2771</v>
      </c>
    </row>
    <row r="474" spans="1:7" ht="43.5" x14ac:dyDescent="0.35">
      <c r="A474" s="220" t="s">
        <v>2772</v>
      </c>
      <c r="B474" s="220" t="s">
        <v>2773</v>
      </c>
      <c r="C474" s="220" t="s">
        <v>2774</v>
      </c>
      <c r="D474" s="220" t="s">
        <v>2775</v>
      </c>
      <c r="E474" s="220" t="s">
        <v>2776</v>
      </c>
      <c r="F474" s="220" t="s">
        <v>2777</v>
      </c>
      <c r="G474" s="220" t="s">
        <v>2778</v>
      </c>
    </row>
    <row r="475" spans="1:7" x14ac:dyDescent="0.35">
      <c r="A475" s="220" t="s">
        <v>2779</v>
      </c>
      <c r="B475" s="220" t="s">
        <v>2780</v>
      </c>
      <c r="C475" s="220" t="s">
        <v>2781</v>
      </c>
      <c r="D475" s="220" t="s">
        <v>2782</v>
      </c>
      <c r="E475" s="220" t="s">
        <v>2783</v>
      </c>
      <c r="F475" s="220" t="s">
        <v>2784</v>
      </c>
      <c r="G475" s="220" t="s">
        <v>2785</v>
      </c>
    </row>
    <row r="476" spans="1:7" x14ac:dyDescent="0.35">
      <c r="A476" s="222" t="s">
        <v>2786</v>
      </c>
      <c r="B476" s="222" t="s">
        <v>2787</v>
      </c>
      <c r="C476" s="222" t="s">
        <v>2788</v>
      </c>
      <c r="D476" s="222" t="s">
        <v>2789</v>
      </c>
      <c r="E476" s="222" t="s">
        <v>2790</v>
      </c>
      <c r="F476" s="222" t="s">
        <v>2791</v>
      </c>
      <c r="G476" s="222" t="s">
        <v>2792</v>
      </c>
    </row>
    <row r="477" spans="1:7" s="246" customFormat="1" x14ac:dyDescent="0.35">
      <c r="A477" s="245" t="s">
        <v>2553</v>
      </c>
      <c r="B477" s="232" t="s">
        <v>2554</v>
      </c>
      <c r="C477" s="232" t="s">
        <v>2555</v>
      </c>
      <c r="D477" s="232" t="s">
        <v>2556</v>
      </c>
      <c r="E477" s="235" t="s">
        <v>2557</v>
      </c>
      <c r="F477" s="232" t="s">
        <v>2558</v>
      </c>
      <c r="G477" s="232" t="s">
        <v>2559</v>
      </c>
    </row>
    <row r="478" spans="1:7" x14ac:dyDescent="0.35">
      <c r="A478" s="220" t="s">
        <v>2793</v>
      </c>
      <c r="B478" s="220" t="s">
        <v>2793</v>
      </c>
      <c r="C478" s="220" t="s">
        <v>2794</v>
      </c>
      <c r="D478" s="220" t="s">
        <v>2795</v>
      </c>
      <c r="E478" s="220" t="s">
        <v>2796</v>
      </c>
      <c r="F478" s="220" t="s">
        <v>2796</v>
      </c>
      <c r="G478" s="220" t="s">
        <v>2794</v>
      </c>
    </row>
    <row r="479" spans="1:7" s="246" customFormat="1" x14ac:dyDescent="0.35">
      <c r="A479" s="245" t="s">
        <v>2560</v>
      </c>
      <c r="B479" s="232" t="s">
        <v>2561</v>
      </c>
      <c r="C479" s="232" t="s">
        <v>2562</v>
      </c>
      <c r="D479" s="232" t="s">
        <v>2563</v>
      </c>
      <c r="E479" s="235" t="s">
        <v>2564</v>
      </c>
      <c r="F479" s="232" t="s">
        <v>2565</v>
      </c>
      <c r="G479" s="232" t="s">
        <v>2566</v>
      </c>
    </row>
    <row r="480" spans="1:7" x14ac:dyDescent="0.35">
      <c r="A480" s="222" t="s">
        <v>2797</v>
      </c>
      <c r="B480" s="222" t="s">
        <v>2798</v>
      </c>
      <c r="C480" s="222" t="s">
        <v>2799</v>
      </c>
      <c r="D480" s="222" t="s">
        <v>2800</v>
      </c>
      <c r="E480" s="222" t="s">
        <v>2801</v>
      </c>
      <c r="F480" s="222" t="s">
        <v>2802</v>
      </c>
      <c r="G480" s="222" t="s">
        <v>2803</v>
      </c>
    </row>
    <row r="481" spans="1:7" x14ac:dyDescent="0.35">
      <c r="A481" s="220" t="s">
        <v>2804</v>
      </c>
      <c r="B481" s="232" t="s">
        <v>2805</v>
      </c>
      <c r="C481" s="232" t="s">
        <v>2806</v>
      </c>
      <c r="D481" s="232" t="s">
        <v>2807</v>
      </c>
      <c r="E481" s="235" t="s">
        <v>2808</v>
      </c>
      <c r="F481" s="232" t="s">
        <v>2809</v>
      </c>
      <c r="G481" s="232" t="s">
        <v>2810</v>
      </c>
    </row>
    <row r="482" spans="1:7" x14ac:dyDescent="0.35">
      <c r="A482" s="220" t="s">
        <v>2811</v>
      </c>
      <c r="B482" s="220" t="s">
        <v>2812</v>
      </c>
      <c r="C482" s="220" t="s">
        <v>2813</v>
      </c>
      <c r="D482" s="220" t="s">
        <v>2814</v>
      </c>
      <c r="E482" s="220" t="s">
        <v>2815</v>
      </c>
      <c r="F482" s="220" t="s">
        <v>2816</v>
      </c>
      <c r="G482" s="220" t="s">
        <v>2817</v>
      </c>
    </row>
    <row r="483" spans="1:7" ht="29" x14ac:dyDescent="0.35">
      <c r="A483" s="220" t="s">
        <v>2818</v>
      </c>
      <c r="B483" s="220" t="s">
        <v>2819</v>
      </c>
      <c r="C483" s="220" t="s">
        <v>2820</v>
      </c>
      <c r="D483" s="220" t="s">
        <v>2821</v>
      </c>
      <c r="E483" s="220" t="s">
        <v>2822</v>
      </c>
      <c r="F483" s="220" t="s">
        <v>2823</v>
      </c>
      <c r="G483" s="220" t="s">
        <v>2824</v>
      </c>
    </row>
    <row r="484" spans="1:7" x14ac:dyDescent="0.35">
      <c r="A484" s="220" t="s">
        <v>2825</v>
      </c>
      <c r="B484" s="220" t="s">
        <v>2826</v>
      </c>
      <c r="C484" s="220" t="s">
        <v>2827</v>
      </c>
      <c r="D484" s="220" t="s">
        <v>2828</v>
      </c>
      <c r="E484" s="220" t="s">
        <v>2829</v>
      </c>
      <c r="F484" s="220" t="s">
        <v>2830</v>
      </c>
      <c r="G484" s="220" t="s">
        <v>2831</v>
      </c>
    </row>
    <row r="485" spans="1:7" x14ac:dyDescent="0.35">
      <c r="A485" s="220" t="s">
        <v>2832</v>
      </c>
      <c r="B485" s="220" t="s">
        <v>2833</v>
      </c>
      <c r="C485" s="220" t="s">
        <v>2834</v>
      </c>
      <c r="D485" s="220" t="s">
        <v>2835</v>
      </c>
      <c r="E485" s="220" t="s">
        <v>2836</v>
      </c>
      <c r="F485" s="220" t="s">
        <v>2837</v>
      </c>
      <c r="G485" s="220" t="s">
        <v>2838</v>
      </c>
    </row>
    <row r="486" spans="1:7" x14ac:dyDescent="0.35">
      <c r="A486" s="220" t="s">
        <v>2839</v>
      </c>
      <c r="B486" s="220" t="s">
        <v>2840</v>
      </c>
      <c r="C486" s="220" t="s">
        <v>2841</v>
      </c>
      <c r="D486" s="220" t="s">
        <v>2842</v>
      </c>
      <c r="E486" s="220" t="s">
        <v>2843</v>
      </c>
      <c r="F486" s="220" t="s">
        <v>2844</v>
      </c>
      <c r="G486" s="220" t="s">
        <v>2845</v>
      </c>
    </row>
    <row r="487" spans="1:7" x14ac:dyDescent="0.35">
      <c r="A487" s="220" t="s">
        <v>2574</v>
      </c>
      <c r="B487" s="220" t="s">
        <v>2574</v>
      </c>
      <c r="C487" s="220" t="s">
        <v>2575</v>
      </c>
      <c r="D487" s="220" t="s">
        <v>2576</v>
      </c>
      <c r="E487" s="220" t="s">
        <v>2577</v>
      </c>
      <c r="F487" s="220" t="s">
        <v>2578</v>
      </c>
      <c r="G487" s="220" t="s">
        <v>2579</v>
      </c>
    </row>
    <row r="488" spans="1:7" s="246" customFormat="1" ht="29" x14ac:dyDescent="0.35">
      <c r="A488" s="245" t="s">
        <v>2846</v>
      </c>
      <c r="B488" s="232" t="s">
        <v>2847</v>
      </c>
      <c r="C488" s="232" t="s">
        <v>2848</v>
      </c>
      <c r="D488" s="232" t="s">
        <v>2849</v>
      </c>
      <c r="E488" s="235" t="s">
        <v>2850</v>
      </c>
      <c r="F488" s="232" t="s">
        <v>2851</v>
      </c>
      <c r="G488" s="217" t="s">
        <v>2852</v>
      </c>
    </row>
    <row r="489" spans="1:7" x14ac:dyDescent="0.35">
      <c r="A489" s="220" t="s">
        <v>2853</v>
      </c>
      <c r="B489" s="220" t="s">
        <v>2854</v>
      </c>
      <c r="C489" s="220" t="s">
        <v>2855</v>
      </c>
      <c r="D489" s="220" t="s">
        <v>2856</v>
      </c>
      <c r="E489" s="220" t="s">
        <v>2857</v>
      </c>
      <c r="F489" s="220" t="s">
        <v>2858</v>
      </c>
      <c r="G489" s="220" t="s">
        <v>2859</v>
      </c>
    </row>
    <row r="490" spans="1:7" s="246" customFormat="1" x14ac:dyDescent="0.35">
      <c r="A490" s="245" t="s">
        <v>2860</v>
      </c>
      <c r="B490" s="217" t="s">
        <v>2861</v>
      </c>
      <c r="C490" s="218" t="s">
        <v>2862</v>
      </c>
      <c r="D490" s="218" t="s">
        <v>2863</v>
      </c>
      <c r="E490" s="218" t="s">
        <v>2864</v>
      </c>
      <c r="F490" s="218" t="s">
        <v>2865</v>
      </c>
      <c r="G490" s="218" t="s">
        <v>2866</v>
      </c>
    </row>
    <row r="491" spans="1:7" s="246" customFormat="1" x14ac:dyDescent="0.35">
      <c r="A491" s="245" t="s">
        <v>2580</v>
      </c>
      <c r="B491" s="232" t="s">
        <v>2581</v>
      </c>
      <c r="C491" s="232" t="s">
        <v>2582</v>
      </c>
      <c r="D491" s="232" t="s">
        <v>2583</v>
      </c>
      <c r="E491" s="235" t="s">
        <v>2584</v>
      </c>
      <c r="F491" s="232" t="s">
        <v>2867</v>
      </c>
      <c r="G491" s="232" t="s">
        <v>2585</v>
      </c>
    </row>
    <row r="492" spans="1:7" s="246" customFormat="1" x14ac:dyDescent="0.35">
      <c r="A492" s="245" t="s">
        <v>2868</v>
      </c>
      <c r="B492" s="217" t="s">
        <v>2869</v>
      </c>
      <c r="C492" s="232" t="s">
        <v>2870</v>
      </c>
      <c r="D492" s="232" t="s">
        <v>2871</v>
      </c>
      <c r="E492" s="235" t="s">
        <v>2872</v>
      </c>
      <c r="F492" s="232" t="s">
        <v>2873</v>
      </c>
      <c r="G492" s="217" t="s">
        <v>2874</v>
      </c>
    </row>
    <row r="493" spans="1:7" x14ac:dyDescent="0.35">
      <c r="A493" s="220" t="s">
        <v>2875</v>
      </c>
      <c r="B493" s="220" t="s">
        <v>2876</v>
      </c>
      <c r="C493" s="220" t="s">
        <v>2877</v>
      </c>
      <c r="D493" s="220" t="s">
        <v>2878</v>
      </c>
      <c r="E493" s="220" t="s">
        <v>2879</v>
      </c>
      <c r="F493" s="220" t="s">
        <v>2880</v>
      </c>
      <c r="G493" s="220" t="s">
        <v>2881</v>
      </c>
    </row>
    <row r="494" spans="1:7" x14ac:dyDescent="0.35">
      <c r="A494" s="220" t="s">
        <v>2882</v>
      </c>
      <c r="B494" s="220" t="s">
        <v>2883</v>
      </c>
      <c r="C494" s="220" t="s">
        <v>2884</v>
      </c>
      <c r="D494" s="220" t="s">
        <v>2885</v>
      </c>
      <c r="E494" s="220" t="s">
        <v>2886</v>
      </c>
      <c r="F494" s="220" t="s">
        <v>2887</v>
      </c>
      <c r="G494" s="220" t="s">
        <v>2888</v>
      </c>
    </row>
    <row r="495" spans="1:7" x14ac:dyDescent="0.35">
      <c r="A495" s="220" t="s">
        <v>2889</v>
      </c>
      <c r="B495" s="220" t="s">
        <v>2890</v>
      </c>
      <c r="C495" s="220" t="s">
        <v>2891</v>
      </c>
      <c r="D495" s="220" t="s">
        <v>2892</v>
      </c>
      <c r="E495" s="220" t="s">
        <v>2893</v>
      </c>
      <c r="F495" s="220" t="s">
        <v>2894</v>
      </c>
      <c r="G495" s="220" t="s">
        <v>2895</v>
      </c>
    </row>
    <row r="496" spans="1:7" x14ac:dyDescent="0.35">
      <c r="A496" s="220" t="s">
        <v>2896</v>
      </c>
      <c r="B496" s="220" t="s">
        <v>2897</v>
      </c>
      <c r="C496" s="220" t="s">
        <v>2898</v>
      </c>
      <c r="D496" s="220" t="s">
        <v>2899</v>
      </c>
      <c r="E496" s="220" t="s">
        <v>2900</v>
      </c>
      <c r="F496" s="220" t="s">
        <v>2901</v>
      </c>
      <c r="G496" s="220" t="s">
        <v>2902</v>
      </c>
    </row>
    <row r="497" spans="1:7" x14ac:dyDescent="0.35">
      <c r="A497" s="220" t="s">
        <v>2903</v>
      </c>
      <c r="B497" s="220" t="s">
        <v>2904</v>
      </c>
      <c r="C497" s="220" t="s">
        <v>2905</v>
      </c>
      <c r="D497" s="220" t="s">
        <v>2906</v>
      </c>
      <c r="E497" s="220" t="s">
        <v>2907</v>
      </c>
      <c r="F497" s="220" t="s">
        <v>2908</v>
      </c>
      <c r="G497" s="220" t="s">
        <v>2909</v>
      </c>
    </row>
    <row r="498" spans="1:7" s="246" customFormat="1" x14ac:dyDescent="0.35">
      <c r="A498" s="245" t="s">
        <v>2910</v>
      </c>
      <c r="B498" s="217" t="s">
        <v>2911</v>
      </c>
      <c r="C498" s="217" t="s">
        <v>2911</v>
      </c>
      <c r="D498" s="232" t="s">
        <v>2912</v>
      </c>
      <c r="E498" s="235" t="s">
        <v>2913</v>
      </c>
      <c r="F498" s="232" t="s">
        <v>2910</v>
      </c>
      <c r="G498" s="232" t="s">
        <v>2914</v>
      </c>
    </row>
    <row r="499" spans="1:7" x14ac:dyDescent="0.35">
      <c r="A499" s="231" t="s">
        <v>2915</v>
      </c>
      <c r="B499" s="220" t="s">
        <v>2916</v>
      </c>
      <c r="C499" s="220" t="s">
        <v>2917</v>
      </c>
      <c r="D499" s="220" t="s">
        <v>2918</v>
      </c>
      <c r="E499" s="220" t="s">
        <v>2919</v>
      </c>
      <c r="F499" s="220" t="s">
        <v>2920</v>
      </c>
      <c r="G499" s="220" t="s">
        <v>2921</v>
      </c>
    </row>
    <row r="500" spans="1:7" x14ac:dyDescent="0.35">
      <c r="A500" s="220" t="s">
        <v>2922</v>
      </c>
      <c r="B500" s="220" t="s">
        <v>2923</v>
      </c>
      <c r="C500" s="220" t="s">
        <v>2924</v>
      </c>
      <c r="D500" s="220" t="s">
        <v>2925</v>
      </c>
      <c r="E500" s="220" t="s">
        <v>2926</v>
      </c>
      <c r="F500" s="220" t="s">
        <v>2927</v>
      </c>
      <c r="G500" s="220" t="s">
        <v>2928</v>
      </c>
    </row>
    <row r="501" spans="1:7" x14ac:dyDescent="0.35">
      <c r="A501" s="220" t="s">
        <v>2929</v>
      </c>
      <c r="B501" s="220" t="s">
        <v>2930</v>
      </c>
      <c r="C501" s="220" t="s">
        <v>2931</v>
      </c>
      <c r="D501" s="220" t="s">
        <v>2932</v>
      </c>
      <c r="E501" s="220" t="s">
        <v>2933</v>
      </c>
      <c r="F501" s="220" t="s">
        <v>2934</v>
      </c>
      <c r="G501" s="220" t="s">
        <v>2935</v>
      </c>
    </row>
    <row r="502" spans="1:7" x14ac:dyDescent="0.35">
      <c r="A502" s="220" t="s">
        <v>2936</v>
      </c>
      <c r="B502" s="220" t="s">
        <v>2937</v>
      </c>
      <c r="C502" s="220" t="s">
        <v>2938</v>
      </c>
      <c r="D502" s="220" t="s">
        <v>2939</v>
      </c>
      <c r="E502" s="220" t="s">
        <v>2940</v>
      </c>
      <c r="F502" s="220" t="s">
        <v>2941</v>
      </c>
      <c r="G502" s="220" t="s">
        <v>2942</v>
      </c>
    </row>
    <row r="503" spans="1:7" x14ac:dyDescent="0.35">
      <c r="A503" s="220" t="s">
        <v>2943</v>
      </c>
      <c r="B503" s="220" t="s">
        <v>2944</v>
      </c>
      <c r="C503" s="220" t="s">
        <v>2945</v>
      </c>
      <c r="D503" s="220" t="s">
        <v>2946</v>
      </c>
      <c r="E503" s="220" t="s">
        <v>2947</v>
      </c>
      <c r="F503" s="220" t="s">
        <v>2948</v>
      </c>
      <c r="G503" s="220" t="s">
        <v>2949</v>
      </c>
    </row>
    <row r="504" spans="1:7" s="246" customFormat="1" x14ac:dyDescent="0.35">
      <c r="A504" s="245" t="s">
        <v>2950</v>
      </c>
      <c r="B504" s="217" t="s">
        <v>2951</v>
      </c>
      <c r="C504" s="217" t="s">
        <v>2952</v>
      </c>
      <c r="D504" s="232" t="s">
        <v>2953</v>
      </c>
      <c r="E504" s="235" t="s">
        <v>2954</v>
      </c>
      <c r="F504" s="232" t="s">
        <v>2955</v>
      </c>
      <c r="G504" s="217" t="s">
        <v>2952</v>
      </c>
    </row>
    <row r="505" spans="1:7" x14ac:dyDescent="0.35">
      <c r="A505" s="220" t="s">
        <v>2956</v>
      </c>
      <c r="B505" s="220" t="s">
        <v>2957</v>
      </c>
      <c r="C505" s="220" t="s">
        <v>2958</v>
      </c>
      <c r="D505" s="220" t="s">
        <v>2959</v>
      </c>
      <c r="E505" s="220" t="s">
        <v>2960</v>
      </c>
      <c r="F505" s="220" t="s">
        <v>2961</v>
      </c>
      <c r="G505" s="220" t="s">
        <v>2962</v>
      </c>
    </row>
    <row r="506" spans="1:7" x14ac:dyDescent="0.35">
      <c r="A506" s="231" t="s">
        <v>2963</v>
      </c>
      <c r="B506" s="217" t="s">
        <v>2594</v>
      </c>
      <c r="C506" s="232" t="s">
        <v>2595</v>
      </c>
      <c r="D506" s="232" t="s">
        <v>2596</v>
      </c>
      <c r="E506" s="220"/>
      <c r="F506" s="232" t="s">
        <v>2598</v>
      </c>
      <c r="G506" s="217" t="s">
        <v>2592</v>
      </c>
    </row>
    <row r="507" spans="1:7" s="246" customFormat="1" x14ac:dyDescent="0.35">
      <c r="A507" s="245" t="s">
        <v>2964</v>
      </c>
      <c r="B507" s="217" t="s">
        <v>2965</v>
      </c>
      <c r="C507" s="217" t="s">
        <v>2966</v>
      </c>
      <c r="D507" s="232" t="s">
        <v>2967</v>
      </c>
      <c r="E507" s="235" t="s">
        <v>2968</v>
      </c>
      <c r="F507" s="232" t="s">
        <v>2969</v>
      </c>
      <c r="G507" s="217" t="s">
        <v>2966</v>
      </c>
    </row>
    <row r="508" spans="1:7" ht="29" x14ac:dyDescent="0.35">
      <c r="A508" s="222" t="s">
        <v>2970</v>
      </c>
      <c r="B508" s="222" t="s">
        <v>2971</v>
      </c>
      <c r="C508" s="222" t="s">
        <v>2972</v>
      </c>
      <c r="D508" s="222" t="s">
        <v>2973</v>
      </c>
      <c r="E508" s="222" t="s">
        <v>2974</v>
      </c>
      <c r="F508" s="222" t="s">
        <v>2975</v>
      </c>
      <c r="G508" s="222" t="s">
        <v>2976</v>
      </c>
    </row>
    <row r="509" spans="1:7" x14ac:dyDescent="0.35">
      <c r="A509" s="220" t="s">
        <v>2977</v>
      </c>
      <c r="B509" s="220" t="s">
        <v>2978</v>
      </c>
      <c r="C509" s="220" t="s">
        <v>2979</v>
      </c>
      <c r="D509" s="220" t="s">
        <v>2980</v>
      </c>
      <c r="E509" s="220" t="s">
        <v>2981</v>
      </c>
      <c r="F509" s="220" t="s">
        <v>2982</v>
      </c>
      <c r="G509" s="220" t="s">
        <v>2983</v>
      </c>
    </row>
    <row r="510" spans="1:7" x14ac:dyDescent="0.35">
      <c r="A510" s="222" t="s">
        <v>2600</v>
      </c>
      <c r="B510" s="222" t="s">
        <v>2601</v>
      </c>
      <c r="C510" s="222" t="s">
        <v>2602</v>
      </c>
      <c r="D510" s="222" t="s">
        <v>2603</v>
      </c>
      <c r="E510" s="222" t="s">
        <v>2604</v>
      </c>
      <c r="F510" s="222" t="s">
        <v>2605</v>
      </c>
      <c r="G510" s="222" t="s">
        <v>2606</v>
      </c>
    </row>
    <row r="511" spans="1:7" x14ac:dyDescent="0.35">
      <c r="A511" s="231" t="s">
        <v>4</v>
      </c>
      <c r="B511" s="217" t="s">
        <v>2984</v>
      </c>
      <c r="C511" s="232" t="s">
        <v>2612</v>
      </c>
      <c r="D511" s="232" t="s">
        <v>2609</v>
      </c>
      <c r="E511" s="235" t="s">
        <v>2610</v>
      </c>
      <c r="F511" s="232" t="s">
        <v>2611</v>
      </c>
      <c r="G511" s="232" t="s">
        <v>2612</v>
      </c>
    </row>
    <row r="512" spans="1:7" x14ac:dyDescent="0.35">
      <c r="A512" s="231" t="s">
        <v>2613</v>
      </c>
      <c r="B512" s="217" t="s">
        <v>2985</v>
      </c>
      <c r="C512" s="232" t="s">
        <v>2986</v>
      </c>
      <c r="D512" s="232" t="s">
        <v>2616</v>
      </c>
      <c r="E512" s="235" t="s">
        <v>2617</v>
      </c>
      <c r="F512" s="232" t="s">
        <v>2618</v>
      </c>
      <c r="G512" s="232" t="s">
        <v>2619</v>
      </c>
    </row>
    <row r="513" spans="1:7" x14ac:dyDescent="0.35">
      <c r="A513" s="220" t="s">
        <v>2987</v>
      </c>
      <c r="B513" s="220" t="s">
        <v>2988</v>
      </c>
      <c r="C513" s="220" t="s">
        <v>2989</v>
      </c>
      <c r="D513" s="220" t="s">
        <v>2990</v>
      </c>
      <c r="E513" s="220" t="s">
        <v>2991</v>
      </c>
      <c r="F513" s="220" t="s">
        <v>2992</v>
      </c>
      <c r="G513" s="220" t="s">
        <v>2993</v>
      </c>
    </row>
    <row r="514" spans="1:7" x14ac:dyDescent="0.35">
      <c r="A514" s="220" t="s">
        <v>2994</v>
      </c>
      <c r="B514" s="220" t="s">
        <v>2995</v>
      </c>
      <c r="C514" s="220" t="s">
        <v>2996</v>
      </c>
      <c r="D514" s="220" t="s">
        <v>2997</v>
      </c>
      <c r="E514" s="220" t="s">
        <v>2998</v>
      </c>
      <c r="F514" s="220" t="s">
        <v>2999</v>
      </c>
      <c r="G514" s="220" t="s">
        <v>3000</v>
      </c>
    </row>
    <row r="515" spans="1:7" x14ac:dyDescent="0.35">
      <c r="A515" s="231" t="s">
        <v>3001</v>
      </c>
      <c r="B515" s="217" t="s">
        <v>3002</v>
      </c>
      <c r="C515" s="232" t="s">
        <v>3003</v>
      </c>
      <c r="D515" s="232" t="s">
        <v>3004</v>
      </c>
      <c r="E515" s="235" t="s">
        <v>3005</v>
      </c>
      <c r="F515" s="232" t="s">
        <v>3006</v>
      </c>
      <c r="G515" s="217" t="s">
        <v>3007</v>
      </c>
    </row>
    <row r="516" spans="1:7" x14ac:dyDescent="0.35">
      <c r="A516" s="231" t="s">
        <v>3008</v>
      </c>
      <c r="B516" s="217" t="s">
        <v>3009</v>
      </c>
      <c r="C516" s="217" t="s">
        <v>3010</v>
      </c>
      <c r="D516" s="217" t="s">
        <v>3009</v>
      </c>
      <c r="E516" s="217" t="s">
        <v>3011</v>
      </c>
      <c r="F516" s="217" t="s">
        <v>3012</v>
      </c>
      <c r="G516" s="217" t="s">
        <v>3013</v>
      </c>
    </row>
    <row r="517" spans="1:7" x14ac:dyDescent="0.35">
      <c r="A517" s="220" t="s">
        <v>3014</v>
      </c>
      <c r="B517" s="220" t="s">
        <v>3015</v>
      </c>
      <c r="C517" s="220" t="s">
        <v>3016</v>
      </c>
      <c r="D517" s="220" t="s">
        <v>3017</v>
      </c>
      <c r="E517" s="220" t="s">
        <v>3018</v>
      </c>
      <c r="F517" s="220" t="s">
        <v>3019</v>
      </c>
      <c r="G517" s="220" t="s">
        <v>3020</v>
      </c>
    </row>
    <row r="518" spans="1:7" x14ac:dyDescent="0.35">
      <c r="A518" s="220" t="s">
        <v>3021</v>
      </c>
      <c r="B518" s="220" t="s">
        <v>3022</v>
      </c>
      <c r="C518" s="220" t="s">
        <v>3023</v>
      </c>
      <c r="D518" s="220" t="s">
        <v>3024</v>
      </c>
      <c r="E518" s="220" t="s">
        <v>3025</v>
      </c>
      <c r="F518" s="220" t="s">
        <v>3026</v>
      </c>
      <c r="G518" s="220" t="s">
        <v>3027</v>
      </c>
    </row>
    <row r="519" spans="1:7" x14ac:dyDescent="0.35">
      <c r="A519" s="220" t="s">
        <v>3028</v>
      </c>
      <c r="B519" s="220" t="s">
        <v>3029</v>
      </c>
      <c r="C519" s="220" t="s">
        <v>3030</v>
      </c>
      <c r="D519" s="220" t="s">
        <v>3031</v>
      </c>
      <c r="E519" s="220" t="s">
        <v>3032</v>
      </c>
      <c r="F519" s="220" t="s">
        <v>3033</v>
      </c>
      <c r="G519" s="220" t="s">
        <v>3034</v>
      </c>
    </row>
    <row r="520" spans="1:7" x14ac:dyDescent="0.35">
      <c r="A520" s="231" t="s">
        <v>2620</v>
      </c>
      <c r="B520" s="232" t="s">
        <v>2621</v>
      </c>
      <c r="C520" s="232" t="s">
        <v>2622</v>
      </c>
      <c r="D520" s="232" t="s">
        <v>2623</v>
      </c>
      <c r="E520" s="235" t="s">
        <v>2624</v>
      </c>
      <c r="F520" s="232" t="s">
        <v>2625</v>
      </c>
      <c r="G520" s="232" t="s">
        <v>2626</v>
      </c>
    </row>
    <row r="521" spans="1:7" x14ac:dyDescent="0.35">
      <c r="A521" s="220" t="s">
        <v>3035</v>
      </c>
      <c r="B521" s="220" t="s">
        <v>3036</v>
      </c>
      <c r="C521" s="220" t="s">
        <v>3037</v>
      </c>
      <c r="D521" s="220" t="s">
        <v>3038</v>
      </c>
      <c r="E521" s="220" t="s">
        <v>3039</v>
      </c>
      <c r="F521" s="220" t="s">
        <v>3040</v>
      </c>
      <c r="G521" s="220" t="s">
        <v>3037</v>
      </c>
    </row>
    <row r="522" spans="1:7" x14ac:dyDescent="0.35">
      <c r="A522" s="220" t="s">
        <v>3041</v>
      </c>
      <c r="B522" s="220" t="s">
        <v>3042</v>
      </c>
      <c r="C522" s="220" t="s">
        <v>3043</v>
      </c>
      <c r="D522" s="220" t="s">
        <v>3044</v>
      </c>
      <c r="E522" s="220" t="s">
        <v>3045</v>
      </c>
      <c r="F522" s="220" t="s">
        <v>3046</v>
      </c>
      <c r="G522" s="220" t="s">
        <v>3047</v>
      </c>
    </row>
    <row r="523" spans="1:7" x14ac:dyDescent="0.35">
      <c r="A523" s="220" t="s">
        <v>3048</v>
      </c>
      <c r="B523" s="220" t="s">
        <v>3049</v>
      </c>
      <c r="C523" s="220" t="s">
        <v>3050</v>
      </c>
      <c r="D523" s="220" t="s">
        <v>3051</v>
      </c>
      <c r="E523" s="220" t="s">
        <v>3052</v>
      </c>
      <c r="F523" s="220" t="s">
        <v>3053</v>
      </c>
      <c r="G523" s="220" t="s">
        <v>3054</v>
      </c>
    </row>
    <row r="524" spans="1:7" x14ac:dyDescent="0.35">
      <c r="A524" s="220" t="s">
        <v>3055</v>
      </c>
      <c r="B524" s="220" t="s">
        <v>3056</v>
      </c>
      <c r="C524" s="220" t="s">
        <v>3057</v>
      </c>
      <c r="D524" s="220" t="s">
        <v>3058</v>
      </c>
      <c r="E524" s="220" t="s">
        <v>3059</v>
      </c>
      <c r="F524" s="220" t="s">
        <v>3060</v>
      </c>
      <c r="G524" s="220" t="s">
        <v>3061</v>
      </c>
    </row>
    <row r="525" spans="1:7" x14ac:dyDescent="0.35">
      <c r="A525" s="220" t="s">
        <v>3062</v>
      </c>
      <c r="B525" s="220" t="s">
        <v>3062</v>
      </c>
      <c r="C525" s="220" t="s">
        <v>3063</v>
      </c>
      <c r="D525" s="220" t="s">
        <v>3064</v>
      </c>
      <c r="E525" s="220" t="s">
        <v>3065</v>
      </c>
      <c r="F525" s="220" t="s">
        <v>3066</v>
      </c>
      <c r="G525" s="220" t="s">
        <v>3067</v>
      </c>
    </row>
    <row r="526" spans="1:7" x14ac:dyDescent="0.35">
      <c r="A526" s="220" t="s">
        <v>3068</v>
      </c>
      <c r="B526" s="220" t="s">
        <v>3069</v>
      </c>
      <c r="C526" s="220" t="s">
        <v>3070</v>
      </c>
      <c r="D526" s="220" t="s">
        <v>3071</v>
      </c>
      <c r="E526" s="220" t="s">
        <v>3072</v>
      </c>
      <c r="F526" s="220" t="s">
        <v>3073</v>
      </c>
      <c r="G526" s="220" t="s">
        <v>3074</v>
      </c>
    </row>
    <row r="527" spans="1:7" x14ac:dyDescent="0.35">
      <c r="A527" s="220" t="s">
        <v>3075</v>
      </c>
      <c r="B527" s="220" t="s">
        <v>3076</v>
      </c>
      <c r="C527" s="220" t="s">
        <v>3077</v>
      </c>
      <c r="D527" s="220" t="s">
        <v>3078</v>
      </c>
      <c r="E527" s="220" t="s">
        <v>3079</v>
      </c>
      <c r="F527" s="220" t="s">
        <v>3080</v>
      </c>
      <c r="G527" s="220" t="s">
        <v>3081</v>
      </c>
    </row>
    <row r="528" spans="1:7" x14ac:dyDescent="0.35">
      <c r="A528" s="220" t="s">
        <v>3082</v>
      </c>
      <c r="B528" s="220" t="s">
        <v>3083</v>
      </c>
      <c r="C528" s="220" t="s">
        <v>3084</v>
      </c>
      <c r="D528" s="220" t="s">
        <v>3085</v>
      </c>
      <c r="E528" s="220" t="s">
        <v>3086</v>
      </c>
      <c r="F528" s="220" t="s">
        <v>3087</v>
      </c>
      <c r="G528" s="220" t="s">
        <v>3088</v>
      </c>
    </row>
    <row r="529" spans="1:7" x14ac:dyDescent="0.35">
      <c r="A529" s="220" t="s">
        <v>3089</v>
      </c>
      <c r="B529" s="220" t="s">
        <v>3090</v>
      </c>
      <c r="C529" s="220" t="s">
        <v>3091</v>
      </c>
      <c r="D529" s="220" t="s">
        <v>3092</v>
      </c>
      <c r="E529" s="220" t="s">
        <v>3093</v>
      </c>
      <c r="F529" s="220" t="s">
        <v>3094</v>
      </c>
      <c r="G529" s="220" t="s">
        <v>3095</v>
      </c>
    </row>
    <row r="530" spans="1:7" x14ac:dyDescent="0.35">
      <c r="A530" s="222" t="s">
        <v>2627</v>
      </c>
      <c r="B530" s="222" t="s">
        <v>2628</v>
      </c>
      <c r="C530" s="222" t="s">
        <v>2629</v>
      </c>
      <c r="D530" s="222" t="s">
        <v>2628</v>
      </c>
      <c r="E530" s="222" t="s">
        <v>2630</v>
      </c>
      <c r="F530" s="222" t="s">
        <v>2631</v>
      </c>
      <c r="G530" s="222" t="s">
        <v>2629</v>
      </c>
    </row>
    <row r="531" spans="1:7" x14ac:dyDescent="0.35">
      <c r="A531" s="220" t="s">
        <v>3096</v>
      </c>
      <c r="B531" s="220" t="s">
        <v>3097</v>
      </c>
      <c r="C531" s="220" t="s">
        <v>3098</v>
      </c>
      <c r="D531" s="220" t="s">
        <v>3099</v>
      </c>
      <c r="E531" s="220" t="s">
        <v>3100</v>
      </c>
      <c r="F531" s="220" t="s">
        <v>3101</v>
      </c>
      <c r="G531" s="220" t="s">
        <v>3102</v>
      </c>
    </row>
    <row r="532" spans="1:7" x14ac:dyDescent="0.35">
      <c r="A532" s="220" t="s">
        <v>3103</v>
      </c>
      <c r="B532" s="220" t="s">
        <v>3104</v>
      </c>
      <c r="C532" s="220" t="s">
        <v>3105</v>
      </c>
      <c r="D532" s="220" t="s">
        <v>3106</v>
      </c>
      <c r="E532" s="220" t="s">
        <v>3107</v>
      </c>
      <c r="F532" s="220" t="s">
        <v>3108</v>
      </c>
      <c r="G532" s="220" t="s">
        <v>3109</v>
      </c>
    </row>
    <row r="533" spans="1:7" ht="29" x14ac:dyDescent="0.35">
      <c r="A533" s="220" t="s">
        <v>3110</v>
      </c>
      <c r="B533" s="220" t="s">
        <v>3111</v>
      </c>
      <c r="C533" s="220" t="s">
        <v>3112</v>
      </c>
      <c r="D533" s="220" t="s">
        <v>3113</v>
      </c>
      <c r="E533" s="220" t="s">
        <v>3114</v>
      </c>
      <c r="F533" s="220" t="s">
        <v>3115</v>
      </c>
      <c r="G533" s="220" t="s">
        <v>3116</v>
      </c>
    </row>
    <row r="534" spans="1:7" x14ac:dyDescent="0.35">
      <c r="A534" s="220" t="s">
        <v>3117</v>
      </c>
      <c r="B534" s="220" t="s">
        <v>3118</v>
      </c>
      <c r="C534" s="220" t="s">
        <v>3119</v>
      </c>
      <c r="D534" s="220" t="s">
        <v>3120</v>
      </c>
      <c r="E534" s="220" t="s">
        <v>3121</v>
      </c>
      <c r="F534" s="220" t="s">
        <v>3122</v>
      </c>
      <c r="G534" s="220" t="s">
        <v>3123</v>
      </c>
    </row>
    <row r="535" spans="1:7" x14ac:dyDescent="0.35">
      <c r="A535" s="222" t="s">
        <v>3124</v>
      </c>
      <c r="B535" s="222" t="s">
        <v>3125</v>
      </c>
      <c r="C535" s="222" t="s">
        <v>3126</v>
      </c>
      <c r="D535" s="222" t="s">
        <v>3127</v>
      </c>
      <c r="E535" s="222" t="s">
        <v>3128</v>
      </c>
      <c r="F535" s="222" t="s">
        <v>3129</v>
      </c>
      <c r="G535" s="222" t="s">
        <v>3130</v>
      </c>
    </row>
    <row r="536" spans="1:7" x14ac:dyDescent="0.35">
      <c r="A536" s="231" t="s">
        <v>3131</v>
      </c>
      <c r="B536" s="217" t="s">
        <v>3132</v>
      </c>
      <c r="C536" s="232" t="s">
        <v>3133</v>
      </c>
      <c r="D536" s="232" t="s">
        <v>3134</v>
      </c>
      <c r="E536" s="235" t="s">
        <v>3135</v>
      </c>
      <c r="F536" s="232" t="s">
        <v>3136</v>
      </c>
      <c r="G536" s="232" t="s">
        <v>3137</v>
      </c>
    </row>
    <row r="537" spans="1:7" x14ac:dyDescent="0.35">
      <c r="A537" s="221" t="s">
        <v>3138</v>
      </c>
      <c r="B537" s="221"/>
      <c r="C537" s="221"/>
      <c r="D537" s="221"/>
      <c r="E537" s="221"/>
      <c r="F537" s="221"/>
      <c r="G537" s="221"/>
    </row>
    <row r="538" spans="1:7" x14ac:dyDescent="0.35">
      <c r="A538" s="231" t="s">
        <v>3139</v>
      </c>
      <c r="B538" s="232" t="s">
        <v>2633</v>
      </c>
      <c r="C538" s="232" t="s">
        <v>3140</v>
      </c>
      <c r="D538" s="232" t="s">
        <v>2635</v>
      </c>
      <c r="E538" s="235" t="s">
        <v>2636</v>
      </c>
      <c r="F538" s="232" t="s">
        <v>2637</v>
      </c>
      <c r="G538" s="232" t="s">
        <v>2638</v>
      </c>
    </row>
    <row r="539" spans="1:7" ht="29" x14ac:dyDescent="0.35">
      <c r="A539" s="231" t="s">
        <v>3141</v>
      </c>
      <c r="B539" s="232" t="s">
        <v>3142</v>
      </c>
      <c r="C539" s="218" t="s">
        <v>3143</v>
      </c>
      <c r="D539" s="233" t="s">
        <v>3144</v>
      </c>
      <c r="E539" s="235" t="s">
        <v>3145</v>
      </c>
      <c r="F539" s="232" t="s">
        <v>698</v>
      </c>
      <c r="G539" s="217" t="s">
        <v>699</v>
      </c>
    </row>
    <row r="540" spans="1:7" x14ac:dyDescent="0.35">
      <c r="A540" s="231" t="s">
        <v>3146</v>
      </c>
      <c r="B540" s="220" t="s">
        <v>3147</v>
      </c>
      <c r="C540" s="220" t="s">
        <v>3148</v>
      </c>
      <c r="D540" s="220" t="s">
        <v>3149</v>
      </c>
      <c r="E540" s="220" t="s">
        <v>3150</v>
      </c>
      <c r="F540" s="220" t="s">
        <v>3151</v>
      </c>
      <c r="G540" s="220" t="s">
        <v>3152</v>
      </c>
    </row>
    <row r="541" spans="1:7" x14ac:dyDescent="0.35">
      <c r="A541" s="231" t="s">
        <v>3153</v>
      </c>
      <c r="B541" s="217" t="s">
        <v>3154</v>
      </c>
      <c r="C541" s="232" t="s">
        <v>3155</v>
      </c>
      <c r="D541" s="232" t="s">
        <v>3156</v>
      </c>
      <c r="E541" s="235" t="s">
        <v>3157</v>
      </c>
      <c r="F541" s="232" t="s">
        <v>3158</v>
      </c>
      <c r="G541" s="232" t="s">
        <v>3159</v>
      </c>
    </row>
    <row r="542" spans="1:7" x14ac:dyDescent="0.35">
      <c r="A542" s="220" t="s">
        <v>3160</v>
      </c>
      <c r="B542" s="220" t="s">
        <v>3161</v>
      </c>
      <c r="C542" s="220" t="s">
        <v>3162</v>
      </c>
      <c r="D542" s="220" t="s">
        <v>3163</v>
      </c>
      <c r="E542" s="220" t="s">
        <v>3164</v>
      </c>
      <c r="F542" s="220" t="s">
        <v>3165</v>
      </c>
      <c r="G542" s="220" t="s">
        <v>3166</v>
      </c>
    </row>
    <row r="543" spans="1:7" ht="72.5" x14ac:dyDescent="0.35">
      <c r="A543" s="222" t="s">
        <v>3167</v>
      </c>
      <c r="B543" s="222" t="s">
        <v>3168</v>
      </c>
      <c r="C543" s="222" t="s">
        <v>3169</v>
      </c>
      <c r="D543" s="222" t="s">
        <v>3170</v>
      </c>
      <c r="E543" s="222" t="s">
        <v>3171</v>
      </c>
      <c r="F543" s="222" t="s">
        <v>3172</v>
      </c>
      <c r="G543" s="222" t="s">
        <v>3173</v>
      </c>
    </row>
    <row r="544" spans="1:7" ht="72.5" x14ac:dyDescent="0.35">
      <c r="A544" s="231" t="s">
        <v>3174</v>
      </c>
      <c r="B544" s="232" t="s">
        <v>3175</v>
      </c>
      <c r="C544" s="232" t="s">
        <v>3176</v>
      </c>
      <c r="D544" s="232" t="s">
        <v>3177</v>
      </c>
      <c r="E544" s="235" t="s">
        <v>3178</v>
      </c>
      <c r="F544" s="232" t="s">
        <v>3179</v>
      </c>
      <c r="G544" s="217" t="s">
        <v>3180</v>
      </c>
    </row>
    <row r="545" spans="1:8" ht="58" x14ac:dyDescent="0.35">
      <c r="A545" s="220" t="s">
        <v>3181</v>
      </c>
      <c r="B545" s="220" t="s">
        <v>3182</v>
      </c>
      <c r="C545" s="220" t="s">
        <v>3183</v>
      </c>
      <c r="D545" s="220" t="s">
        <v>3184</v>
      </c>
      <c r="E545" s="220" t="s">
        <v>3185</v>
      </c>
      <c r="F545" s="220" t="s">
        <v>3186</v>
      </c>
      <c r="G545" s="220" t="s">
        <v>3187</v>
      </c>
    </row>
    <row r="546" spans="1:8" ht="101.5" x14ac:dyDescent="0.35">
      <c r="A546" s="231" t="s">
        <v>3188</v>
      </c>
      <c r="B546" s="218" t="s">
        <v>3189</v>
      </c>
      <c r="C546" s="232" t="s">
        <v>3190</v>
      </c>
      <c r="D546" s="232" t="s">
        <v>3191</v>
      </c>
      <c r="E546" s="235" t="s">
        <v>3192</v>
      </c>
      <c r="F546" s="232" t="s">
        <v>3193</v>
      </c>
      <c r="G546" s="217" t="s">
        <v>3194</v>
      </c>
    </row>
    <row r="547" spans="1:8" ht="87" x14ac:dyDescent="0.35">
      <c r="A547" s="222" t="s">
        <v>3195</v>
      </c>
      <c r="B547" s="222" t="s">
        <v>3196</v>
      </c>
      <c r="C547" s="222" t="s">
        <v>3197</v>
      </c>
      <c r="D547" s="222" t="s">
        <v>3198</v>
      </c>
      <c r="E547" s="222" t="s">
        <v>3199</v>
      </c>
      <c r="F547" s="222" t="s">
        <v>3200</v>
      </c>
      <c r="G547" s="222" t="s">
        <v>3201</v>
      </c>
    </row>
    <row r="548" spans="1:8" ht="203" x14ac:dyDescent="0.35">
      <c r="A548" s="220" t="s">
        <v>3202</v>
      </c>
      <c r="B548" s="232" t="s">
        <v>3203</v>
      </c>
      <c r="C548" s="232" t="s">
        <v>3204</v>
      </c>
      <c r="D548" s="232" t="s">
        <v>3205</v>
      </c>
      <c r="E548" s="235" t="s">
        <v>3206</v>
      </c>
      <c r="F548" s="232" t="s">
        <v>3207</v>
      </c>
      <c r="G548" s="232" t="s">
        <v>3208</v>
      </c>
    </row>
    <row r="549" spans="1:8" ht="58" x14ac:dyDescent="0.35">
      <c r="A549" s="231" t="s">
        <v>3209</v>
      </c>
      <c r="B549" s="218" t="s">
        <v>3210</v>
      </c>
      <c r="C549" s="218" t="s">
        <v>3211</v>
      </c>
      <c r="D549" s="218" t="s">
        <v>3212</v>
      </c>
      <c r="E549" s="218" t="s">
        <v>3213</v>
      </c>
      <c r="F549" s="218" t="s">
        <v>3214</v>
      </c>
      <c r="G549" s="218" t="s">
        <v>3215</v>
      </c>
    </row>
    <row r="550" spans="1:8" ht="232" x14ac:dyDescent="0.35">
      <c r="A550" s="220" t="s">
        <v>3216</v>
      </c>
      <c r="B550" s="220" t="s">
        <v>3217</v>
      </c>
      <c r="C550" s="220" t="s">
        <v>3218</v>
      </c>
      <c r="D550" s="220" t="s">
        <v>3219</v>
      </c>
      <c r="E550" s="220" t="s">
        <v>3220</v>
      </c>
      <c r="F550" s="220" t="s">
        <v>3221</v>
      </c>
      <c r="G550" s="220" t="s">
        <v>3222</v>
      </c>
    </row>
    <row r="551" spans="1:8" ht="72.5" x14ac:dyDescent="0.35">
      <c r="A551" s="220" t="s">
        <v>3223</v>
      </c>
      <c r="B551" s="220" t="s">
        <v>3224</v>
      </c>
      <c r="C551" s="220" t="s">
        <v>3225</v>
      </c>
      <c r="D551" s="220" t="s">
        <v>3226</v>
      </c>
      <c r="E551" s="220" t="s">
        <v>3227</v>
      </c>
      <c r="F551" s="220" t="s">
        <v>3228</v>
      </c>
      <c r="G551" s="220" t="s">
        <v>3229</v>
      </c>
    </row>
    <row r="552" spans="1:8" ht="261" x14ac:dyDescent="0.35">
      <c r="A552" s="220" t="s">
        <v>3230</v>
      </c>
      <c r="B552" s="220" t="s">
        <v>3231</v>
      </c>
      <c r="C552" s="220" t="s">
        <v>3232</v>
      </c>
      <c r="D552" s="220" t="s">
        <v>3233</v>
      </c>
      <c r="E552" s="220" t="s">
        <v>3234</v>
      </c>
      <c r="F552" s="220" t="s">
        <v>3235</v>
      </c>
      <c r="G552" s="220" t="s">
        <v>3236</v>
      </c>
    </row>
    <row r="553" spans="1:8" ht="43.5" x14ac:dyDescent="0.35">
      <c r="A553" s="220" t="s">
        <v>3237</v>
      </c>
      <c r="B553" s="220" t="s">
        <v>3238</v>
      </c>
      <c r="C553" s="220" t="s">
        <v>3239</v>
      </c>
      <c r="D553" s="220" t="s">
        <v>3240</v>
      </c>
      <c r="E553" s="220" t="s">
        <v>3241</v>
      </c>
      <c r="F553" s="220" t="s">
        <v>3242</v>
      </c>
      <c r="G553" s="220" t="s">
        <v>3243</v>
      </c>
    </row>
    <row r="554" spans="1:8" ht="29" x14ac:dyDescent="0.35">
      <c r="A554" s="220" t="s">
        <v>3244</v>
      </c>
      <c r="B554" s="220" t="s">
        <v>3245</v>
      </c>
      <c r="C554" s="220" t="s">
        <v>3246</v>
      </c>
      <c r="D554" s="220" t="s">
        <v>3247</v>
      </c>
      <c r="E554" s="220" t="s">
        <v>3248</v>
      </c>
      <c r="F554" s="220" t="s">
        <v>3249</v>
      </c>
      <c r="G554" s="220" t="s">
        <v>3250</v>
      </c>
    </row>
    <row r="555" spans="1:8" ht="29" x14ac:dyDescent="0.35">
      <c r="A555" s="220" t="s">
        <v>3251</v>
      </c>
      <c r="B555" s="220" t="s">
        <v>3252</v>
      </c>
      <c r="C555" s="220" t="s">
        <v>3253</v>
      </c>
      <c r="D555" s="220" t="s">
        <v>3254</v>
      </c>
      <c r="E555" s="220" t="s">
        <v>3255</v>
      </c>
      <c r="F555" s="220" t="s">
        <v>3256</v>
      </c>
      <c r="G555" s="220" t="s">
        <v>3257</v>
      </c>
    </row>
    <row r="556" spans="1:8" ht="58" x14ac:dyDescent="0.35">
      <c r="A556" s="220" t="s">
        <v>3258</v>
      </c>
      <c r="B556" s="220" t="s">
        <v>3259</v>
      </c>
      <c r="C556" s="220" t="s">
        <v>3260</v>
      </c>
      <c r="D556" s="220" t="s">
        <v>3261</v>
      </c>
      <c r="E556" s="220" t="s">
        <v>3262</v>
      </c>
      <c r="F556" s="220" t="s">
        <v>3263</v>
      </c>
      <c r="G556" s="220" t="s">
        <v>3264</v>
      </c>
    </row>
    <row r="557" spans="1:8" ht="409.5" x14ac:dyDescent="0.35">
      <c r="A557" s="231" t="s">
        <v>3265</v>
      </c>
      <c r="B557" s="218" t="s">
        <v>3266</v>
      </c>
      <c r="C557" s="218" t="s">
        <v>3267</v>
      </c>
      <c r="D557" s="218" t="s">
        <v>3268</v>
      </c>
      <c r="E557" s="218" t="s">
        <v>3269</v>
      </c>
      <c r="F557" s="218" t="s">
        <v>3270</v>
      </c>
      <c r="G557" s="218" t="s">
        <v>3271</v>
      </c>
      <c r="H557" s="246"/>
    </row>
    <row r="558" spans="1:8" ht="101.5" x14ac:dyDescent="0.35">
      <c r="A558" s="245" t="s">
        <v>3272</v>
      </c>
      <c r="B558" s="218" t="s">
        <v>3273</v>
      </c>
      <c r="C558" s="232" t="s">
        <v>3274</v>
      </c>
      <c r="D558" s="232" t="s">
        <v>3275</v>
      </c>
      <c r="E558" s="235" t="s">
        <v>3276</v>
      </c>
      <c r="F558" s="232" t="s">
        <v>3277</v>
      </c>
      <c r="G558" s="217" t="s">
        <v>3278</v>
      </c>
      <c r="H558" s="246"/>
    </row>
    <row r="559" spans="1:8" ht="371.9" customHeight="1" x14ac:dyDescent="0.35">
      <c r="A559" s="245" t="s">
        <v>3279</v>
      </c>
      <c r="B559" s="218" t="s">
        <v>3280</v>
      </c>
      <c r="C559" s="232" t="s">
        <v>3281</v>
      </c>
      <c r="D559" s="232" t="s">
        <v>3282</v>
      </c>
      <c r="E559" s="236" t="s">
        <v>3283</v>
      </c>
      <c r="F559" s="232" t="s">
        <v>3284</v>
      </c>
      <c r="G559" s="217" t="s">
        <v>3285</v>
      </c>
    </row>
    <row r="560" spans="1:8" ht="130.5" x14ac:dyDescent="0.35">
      <c r="A560" s="220" t="s">
        <v>3286</v>
      </c>
      <c r="B560" s="220" t="s">
        <v>3287</v>
      </c>
      <c r="C560" s="220" t="s">
        <v>3288</v>
      </c>
      <c r="D560" s="220" t="s">
        <v>3289</v>
      </c>
      <c r="E560" s="220" t="s">
        <v>3290</v>
      </c>
      <c r="F560" s="220" t="s">
        <v>3291</v>
      </c>
      <c r="G560" s="220" t="s">
        <v>3292</v>
      </c>
    </row>
    <row r="561" spans="1:7" ht="100.4" customHeight="1" x14ac:dyDescent="0.35">
      <c r="A561" s="245" t="s">
        <v>3293</v>
      </c>
      <c r="B561" s="218" t="s">
        <v>3294</v>
      </c>
      <c r="C561" s="218" t="s">
        <v>3295</v>
      </c>
      <c r="D561" s="218" t="s">
        <v>3296</v>
      </c>
      <c r="E561" s="218" t="s">
        <v>3297</v>
      </c>
      <c r="F561" s="218" t="s">
        <v>3298</v>
      </c>
      <c r="G561" s="218" t="s">
        <v>3299</v>
      </c>
    </row>
    <row r="562" spans="1:7" ht="116" x14ac:dyDescent="0.35">
      <c r="A562" s="245" t="s">
        <v>3300</v>
      </c>
      <c r="B562" s="218" t="s">
        <v>3301</v>
      </c>
      <c r="C562" s="232" t="s">
        <v>3302</v>
      </c>
      <c r="D562" s="232" t="s">
        <v>3303</v>
      </c>
      <c r="E562" s="235" t="s">
        <v>3304</v>
      </c>
      <c r="F562" s="232" t="s">
        <v>3305</v>
      </c>
      <c r="G562" s="217" t="s">
        <v>3306</v>
      </c>
    </row>
    <row r="563" spans="1:7" ht="100.4" customHeight="1" x14ac:dyDescent="0.35">
      <c r="A563" s="245" t="s">
        <v>3307</v>
      </c>
      <c r="B563" s="217" t="s">
        <v>3308</v>
      </c>
      <c r="C563" s="232" t="s">
        <v>3309</v>
      </c>
      <c r="D563" s="232" t="s">
        <v>3310</v>
      </c>
      <c r="E563" s="235" t="s">
        <v>3311</v>
      </c>
      <c r="F563" s="232" t="s">
        <v>3312</v>
      </c>
      <c r="G563" s="232" t="s">
        <v>3313</v>
      </c>
    </row>
    <row r="564" spans="1:7" ht="43.5" x14ac:dyDescent="0.35">
      <c r="A564" s="220" t="s">
        <v>3314</v>
      </c>
      <c r="B564" s="220" t="s">
        <v>3315</v>
      </c>
      <c r="C564" s="220" t="s">
        <v>3316</v>
      </c>
      <c r="D564" s="220" t="s">
        <v>3317</v>
      </c>
      <c r="E564" s="220" t="s">
        <v>3318</v>
      </c>
      <c r="F564" s="220" t="s">
        <v>3319</v>
      </c>
      <c r="G564" s="220" t="s">
        <v>3320</v>
      </c>
    </row>
    <row r="565" spans="1:7" ht="311.14999999999998" customHeight="1" x14ac:dyDescent="0.35">
      <c r="A565" s="231" t="s">
        <v>3321</v>
      </c>
      <c r="B565" s="217" t="s">
        <v>3322</v>
      </c>
      <c r="C565" s="232" t="s">
        <v>3323</v>
      </c>
      <c r="D565" s="232" t="s">
        <v>3324</v>
      </c>
      <c r="E565" s="235" t="s">
        <v>3325</v>
      </c>
      <c r="F565" s="232" t="s">
        <v>3326</v>
      </c>
      <c r="G565" s="232" t="s">
        <v>3327</v>
      </c>
    </row>
    <row r="566" spans="1:7" ht="87" x14ac:dyDescent="0.35">
      <c r="A566" s="220" t="s">
        <v>3328</v>
      </c>
      <c r="B566" s="220" t="s">
        <v>3329</v>
      </c>
      <c r="C566" s="220" t="s">
        <v>3330</v>
      </c>
      <c r="D566" s="220" t="s">
        <v>3331</v>
      </c>
      <c r="E566" s="220" t="s">
        <v>3332</v>
      </c>
      <c r="F566" s="220" t="s">
        <v>3333</v>
      </c>
      <c r="G566" s="220" t="s">
        <v>3334</v>
      </c>
    </row>
    <row r="567" spans="1:7" ht="145" x14ac:dyDescent="0.35">
      <c r="A567" s="220" t="s">
        <v>3335</v>
      </c>
      <c r="B567" s="220" t="s">
        <v>3336</v>
      </c>
      <c r="C567" s="220" t="s">
        <v>3337</v>
      </c>
      <c r="D567" s="220" t="s">
        <v>3338</v>
      </c>
      <c r="E567" s="220" t="s">
        <v>3339</v>
      </c>
      <c r="F567" s="220" t="s">
        <v>3340</v>
      </c>
      <c r="G567" s="220" t="s">
        <v>3341</v>
      </c>
    </row>
    <row r="568" spans="1:7" ht="130.5" x14ac:dyDescent="0.35">
      <c r="A568" s="220" t="s">
        <v>3342</v>
      </c>
      <c r="B568" s="220" t="s">
        <v>3343</v>
      </c>
      <c r="C568" s="220" t="s">
        <v>3344</v>
      </c>
      <c r="D568" s="220" t="s">
        <v>3345</v>
      </c>
      <c r="E568" s="220" t="s">
        <v>3346</v>
      </c>
      <c r="F568" s="220" t="s">
        <v>3347</v>
      </c>
      <c r="G568" s="220" t="s">
        <v>3348</v>
      </c>
    </row>
    <row r="569" spans="1:7" ht="15" customHeight="1" x14ac:dyDescent="0.35">
      <c r="A569" s="220" t="s">
        <v>3349</v>
      </c>
      <c r="B569" s="220" t="s">
        <v>3350</v>
      </c>
      <c r="C569" s="220" t="s">
        <v>3351</v>
      </c>
      <c r="D569" s="220" t="s">
        <v>3352</v>
      </c>
      <c r="E569" s="220" t="s">
        <v>3353</v>
      </c>
      <c r="F569" s="220" t="s">
        <v>3354</v>
      </c>
      <c r="G569" s="220" t="s">
        <v>3355</v>
      </c>
    </row>
    <row r="570" spans="1:7" ht="100.4" customHeight="1" x14ac:dyDescent="0.35">
      <c r="A570" s="231" t="s">
        <v>3356</v>
      </c>
      <c r="B570" s="217" t="s">
        <v>3357</v>
      </c>
      <c r="C570" s="232" t="s">
        <v>3358</v>
      </c>
      <c r="D570" s="232" t="s">
        <v>3359</v>
      </c>
      <c r="E570" s="235" t="s">
        <v>3360</v>
      </c>
      <c r="F570" s="232" t="s">
        <v>3361</v>
      </c>
      <c r="G570" s="232" t="s">
        <v>3362</v>
      </c>
    </row>
    <row r="571" spans="1:7" ht="145" x14ac:dyDescent="0.35">
      <c r="A571" s="231" t="s">
        <v>3363</v>
      </c>
      <c r="B571" s="232" t="s">
        <v>3364</v>
      </c>
      <c r="C571" s="232" t="s">
        <v>3365</v>
      </c>
      <c r="D571" s="232" t="s">
        <v>3366</v>
      </c>
      <c r="E571" s="235" t="s">
        <v>3367</v>
      </c>
      <c r="F571" s="232" t="s">
        <v>3368</v>
      </c>
      <c r="G571" s="217" t="s">
        <v>3369</v>
      </c>
    </row>
    <row r="572" spans="1:7" ht="58" x14ac:dyDescent="0.35">
      <c r="A572" s="231" t="s">
        <v>3370</v>
      </c>
      <c r="B572" s="218" t="s">
        <v>3371</v>
      </c>
      <c r="C572" s="218" t="s">
        <v>3372</v>
      </c>
      <c r="D572" s="218" t="s">
        <v>3373</v>
      </c>
      <c r="E572" s="218" t="s">
        <v>3374</v>
      </c>
      <c r="F572" s="218" t="s">
        <v>3375</v>
      </c>
      <c r="G572" s="218" t="s">
        <v>3376</v>
      </c>
    </row>
    <row r="573" spans="1:7" ht="72.5" x14ac:dyDescent="0.35">
      <c r="A573" s="220" t="s">
        <v>3377</v>
      </c>
      <c r="B573" s="220" t="s">
        <v>3378</v>
      </c>
      <c r="C573" s="220" t="s">
        <v>3379</v>
      </c>
      <c r="D573" s="220" t="s">
        <v>3380</v>
      </c>
      <c r="E573" s="220" t="s">
        <v>3381</v>
      </c>
      <c r="F573" s="220" t="s">
        <v>3382</v>
      </c>
      <c r="G573" s="220" t="s">
        <v>3383</v>
      </c>
    </row>
    <row r="574" spans="1:7" ht="43.5" x14ac:dyDescent="0.35">
      <c r="A574" s="231" t="s">
        <v>3384</v>
      </c>
      <c r="B574" s="218" t="s">
        <v>3385</v>
      </c>
      <c r="C574" s="218" t="s">
        <v>3386</v>
      </c>
      <c r="D574" s="218" t="s">
        <v>3387</v>
      </c>
      <c r="E574" s="218" t="s">
        <v>3388</v>
      </c>
      <c r="F574" s="218" t="s">
        <v>3389</v>
      </c>
      <c r="G574" s="218" t="s">
        <v>3390</v>
      </c>
    </row>
    <row r="575" spans="1:7" ht="174" x14ac:dyDescent="0.35">
      <c r="A575" s="220" t="s">
        <v>3391</v>
      </c>
      <c r="B575" s="220" t="s">
        <v>3392</v>
      </c>
      <c r="C575" s="220" t="s">
        <v>3393</v>
      </c>
      <c r="D575" s="220" t="s">
        <v>3394</v>
      </c>
      <c r="E575" s="220" t="s">
        <v>3395</v>
      </c>
      <c r="F575" s="220" t="s">
        <v>3396</v>
      </c>
      <c r="G575" s="220" t="s">
        <v>3397</v>
      </c>
    </row>
    <row r="576" spans="1:7" ht="100.4" customHeight="1" x14ac:dyDescent="0.35">
      <c r="A576" s="245" t="s">
        <v>3398</v>
      </c>
      <c r="B576" s="218" t="s">
        <v>3294</v>
      </c>
      <c r="C576" s="218" t="s">
        <v>3399</v>
      </c>
      <c r="D576" s="218" t="s">
        <v>3400</v>
      </c>
      <c r="E576" s="218" t="s">
        <v>3401</v>
      </c>
      <c r="F576" s="218" t="s">
        <v>3402</v>
      </c>
      <c r="G576" s="218" t="s">
        <v>3403</v>
      </c>
    </row>
    <row r="577" spans="1:7" ht="58" x14ac:dyDescent="0.35">
      <c r="A577" s="231" t="s">
        <v>3404</v>
      </c>
      <c r="B577" s="218" t="s">
        <v>3405</v>
      </c>
      <c r="C577" s="232" t="s">
        <v>3406</v>
      </c>
      <c r="D577" s="232" t="s">
        <v>3407</v>
      </c>
      <c r="E577" s="235" t="s">
        <v>3408</v>
      </c>
      <c r="F577" s="232" t="s">
        <v>3409</v>
      </c>
      <c r="G577" s="232" t="s">
        <v>3410</v>
      </c>
    </row>
    <row r="578" spans="1:7" ht="145" x14ac:dyDescent="0.35">
      <c r="A578" s="231" t="s">
        <v>3411</v>
      </c>
      <c r="B578" s="217" t="s">
        <v>3412</v>
      </c>
      <c r="C578" s="232" t="s">
        <v>3413</v>
      </c>
      <c r="D578" s="232" t="s">
        <v>3414</v>
      </c>
      <c r="E578" s="235" t="s">
        <v>3415</v>
      </c>
      <c r="F578" s="232" t="s">
        <v>3416</v>
      </c>
      <c r="G578" s="217" t="s">
        <v>3417</v>
      </c>
    </row>
    <row r="579" spans="1:7" ht="100.4" customHeight="1" x14ac:dyDescent="0.35">
      <c r="A579" s="231" t="s">
        <v>3418</v>
      </c>
      <c r="B579" s="232" t="s">
        <v>3419</v>
      </c>
      <c r="C579" s="232" t="s">
        <v>3420</v>
      </c>
      <c r="D579" s="232" t="s">
        <v>3421</v>
      </c>
      <c r="E579" s="235" t="s">
        <v>3422</v>
      </c>
      <c r="F579" s="232" t="s">
        <v>3423</v>
      </c>
      <c r="G579" s="232" t="s">
        <v>3424</v>
      </c>
    </row>
    <row r="580" spans="1:7" ht="87" x14ac:dyDescent="0.35">
      <c r="A580" s="222" t="s">
        <v>3425</v>
      </c>
      <c r="B580" s="222" t="s">
        <v>3426</v>
      </c>
      <c r="C580" s="222" t="s">
        <v>3427</v>
      </c>
      <c r="D580" s="222" t="s">
        <v>3428</v>
      </c>
      <c r="E580" s="222" t="s">
        <v>3429</v>
      </c>
      <c r="F580" s="222" t="s">
        <v>3430</v>
      </c>
      <c r="G580" s="222" t="s">
        <v>3431</v>
      </c>
    </row>
    <row r="581" spans="1:7" ht="72.5" x14ac:dyDescent="0.35">
      <c r="A581" s="220" t="s">
        <v>3432</v>
      </c>
      <c r="B581" s="220" t="s">
        <v>3433</v>
      </c>
      <c r="C581" s="220" t="s">
        <v>3434</v>
      </c>
      <c r="D581" s="220" t="s">
        <v>3435</v>
      </c>
      <c r="E581" s="220" t="s">
        <v>3436</v>
      </c>
      <c r="F581" s="220" t="s">
        <v>3437</v>
      </c>
      <c r="G581" s="220" t="s">
        <v>3438</v>
      </c>
    </row>
    <row r="582" spans="1:7" ht="159.5" x14ac:dyDescent="0.35">
      <c r="A582" s="222" t="s">
        <v>3439</v>
      </c>
      <c r="B582" s="222" t="s">
        <v>3440</v>
      </c>
      <c r="C582" s="222" t="s">
        <v>3441</v>
      </c>
      <c r="D582" s="222" t="s">
        <v>3442</v>
      </c>
      <c r="E582" s="222" t="s">
        <v>3443</v>
      </c>
      <c r="F582" s="222" t="s">
        <v>3444</v>
      </c>
      <c r="G582" s="222" t="s">
        <v>3445</v>
      </c>
    </row>
    <row r="583" spans="1:7" ht="159.5" x14ac:dyDescent="0.35">
      <c r="A583" s="231" t="s">
        <v>3446</v>
      </c>
      <c r="B583" s="232" t="s">
        <v>3447</v>
      </c>
      <c r="C583" s="232" t="s">
        <v>3448</v>
      </c>
      <c r="D583" s="232" t="s">
        <v>3449</v>
      </c>
      <c r="E583" s="235" t="s">
        <v>3450</v>
      </c>
      <c r="F583" s="232" t="s">
        <v>3451</v>
      </c>
      <c r="G583" s="217" t="s">
        <v>3452</v>
      </c>
    </row>
    <row r="584" spans="1:7" ht="130.5" x14ac:dyDescent="0.35">
      <c r="A584" s="231" t="s">
        <v>3453</v>
      </c>
      <c r="B584" s="217" t="s">
        <v>3454</v>
      </c>
      <c r="C584" s="232" t="s">
        <v>3455</v>
      </c>
      <c r="D584" s="232" t="s">
        <v>3456</v>
      </c>
      <c r="E584" s="235" t="s">
        <v>3457</v>
      </c>
      <c r="F584" s="232" t="s">
        <v>3458</v>
      </c>
      <c r="G584" s="217" t="s">
        <v>3459</v>
      </c>
    </row>
    <row r="585" spans="1:7" ht="130.5" x14ac:dyDescent="0.35">
      <c r="A585" s="220" t="s">
        <v>3460</v>
      </c>
      <c r="B585" s="220" t="s">
        <v>3461</v>
      </c>
      <c r="C585" s="220" t="s">
        <v>3462</v>
      </c>
      <c r="D585" s="220" t="s">
        <v>3463</v>
      </c>
      <c r="E585" s="220" t="s">
        <v>3464</v>
      </c>
      <c r="F585" s="220" t="s">
        <v>3465</v>
      </c>
      <c r="G585" s="220" t="s">
        <v>3466</v>
      </c>
    </row>
    <row r="586" spans="1:7" ht="58" x14ac:dyDescent="0.35">
      <c r="A586" s="220" t="s">
        <v>3467</v>
      </c>
      <c r="B586" s="220" t="s">
        <v>3468</v>
      </c>
      <c r="C586" s="220" t="s">
        <v>3469</v>
      </c>
      <c r="D586" s="220" t="s">
        <v>3470</v>
      </c>
      <c r="E586" s="220" t="s">
        <v>3471</v>
      </c>
      <c r="F586" s="220" t="s">
        <v>3472</v>
      </c>
      <c r="G586" s="220" t="s">
        <v>3473</v>
      </c>
    </row>
    <row r="587" spans="1:7" ht="58" x14ac:dyDescent="0.35">
      <c r="A587" s="231" t="s">
        <v>3474</v>
      </c>
      <c r="B587" s="232" t="s">
        <v>3475</v>
      </c>
      <c r="C587" s="232" t="s">
        <v>3476</v>
      </c>
      <c r="D587" s="232" t="s">
        <v>3477</v>
      </c>
      <c r="E587" s="247" t="s">
        <v>3478</v>
      </c>
      <c r="F587" s="232" t="s">
        <v>3479</v>
      </c>
      <c r="G587" s="217" t="s">
        <v>3480</v>
      </c>
    </row>
    <row r="588" spans="1:7" ht="87" x14ac:dyDescent="0.35">
      <c r="A588" s="231" t="s">
        <v>3481</v>
      </c>
      <c r="B588" s="217" t="s">
        <v>3482</v>
      </c>
      <c r="C588" s="232" t="s">
        <v>3483</v>
      </c>
      <c r="D588" s="232" t="s">
        <v>3484</v>
      </c>
      <c r="E588" s="235" t="s">
        <v>3485</v>
      </c>
      <c r="F588" s="232" t="s">
        <v>3486</v>
      </c>
      <c r="G588" s="217" t="s">
        <v>3487</v>
      </c>
    </row>
    <row r="589" spans="1:7" ht="101.5" x14ac:dyDescent="0.35">
      <c r="A589" s="231" t="s">
        <v>3488</v>
      </c>
      <c r="B589" s="218" t="s">
        <v>3489</v>
      </c>
      <c r="C589" s="218" t="s">
        <v>3490</v>
      </c>
      <c r="D589" s="218" t="s">
        <v>3491</v>
      </c>
      <c r="E589" s="218" t="s">
        <v>3492</v>
      </c>
      <c r="F589" s="218" t="s">
        <v>3493</v>
      </c>
      <c r="G589" s="218" t="s">
        <v>3494</v>
      </c>
    </row>
    <row r="590" spans="1:7" ht="87" x14ac:dyDescent="0.35">
      <c r="A590" s="220" t="s">
        <v>3495</v>
      </c>
      <c r="B590" s="220" t="s">
        <v>3496</v>
      </c>
      <c r="C590" s="220" t="s">
        <v>3497</v>
      </c>
      <c r="D590" s="220" t="s">
        <v>3498</v>
      </c>
      <c r="E590" s="220" t="s">
        <v>3499</v>
      </c>
      <c r="F590" s="220" t="s">
        <v>3500</v>
      </c>
      <c r="G590" s="220" t="s">
        <v>3501</v>
      </c>
    </row>
    <row r="591" spans="1:7" ht="87" x14ac:dyDescent="0.35">
      <c r="A591" s="222" t="s">
        <v>3502</v>
      </c>
      <c r="B591" s="222" t="s">
        <v>3503</v>
      </c>
      <c r="C591" s="222" t="s">
        <v>3504</v>
      </c>
      <c r="D591" s="277" t="s">
        <v>5365</v>
      </c>
      <c r="E591" s="222" t="s">
        <v>3505</v>
      </c>
      <c r="F591" s="222" t="s">
        <v>3506</v>
      </c>
      <c r="G591" s="222" t="s">
        <v>3507</v>
      </c>
    </row>
    <row r="592" spans="1:7" ht="87" x14ac:dyDescent="0.35">
      <c r="A592" s="231" t="s">
        <v>3508</v>
      </c>
      <c r="B592" s="218" t="s">
        <v>3509</v>
      </c>
      <c r="C592" s="218" t="s">
        <v>3510</v>
      </c>
      <c r="D592" s="218" t="s">
        <v>3511</v>
      </c>
      <c r="E592" s="218" t="s">
        <v>3512</v>
      </c>
      <c r="F592" s="218" t="s">
        <v>3513</v>
      </c>
      <c r="G592" s="218" t="s">
        <v>3514</v>
      </c>
    </row>
    <row r="593" spans="1:7" ht="87" x14ac:dyDescent="0.35">
      <c r="A593" s="220" t="s">
        <v>3515</v>
      </c>
      <c r="B593" s="220" t="s">
        <v>3516</v>
      </c>
      <c r="C593" s="220" t="s">
        <v>3517</v>
      </c>
      <c r="D593" s="220" t="s">
        <v>3518</v>
      </c>
      <c r="E593" s="220" t="s">
        <v>3519</v>
      </c>
      <c r="F593" s="220" t="s">
        <v>3520</v>
      </c>
      <c r="G593" s="220" t="s">
        <v>3521</v>
      </c>
    </row>
    <row r="594" spans="1:7" ht="58" x14ac:dyDescent="0.35">
      <c r="A594" s="220" t="s">
        <v>3522</v>
      </c>
      <c r="B594" s="220" t="s">
        <v>3523</v>
      </c>
      <c r="C594" s="220" t="s">
        <v>3524</v>
      </c>
      <c r="D594" s="220" t="s">
        <v>3525</v>
      </c>
      <c r="E594" s="220" t="s">
        <v>3526</v>
      </c>
      <c r="F594" s="220" t="s">
        <v>3527</v>
      </c>
      <c r="G594" s="220" t="s">
        <v>3528</v>
      </c>
    </row>
    <row r="595" spans="1:7" ht="116" x14ac:dyDescent="0.35">
      <c r="A595" s="220" t="s">
        <v>3529</v>
      </c>
      <c r="B595" s="220" t="s">
        <v>3530</v>
      </c>
      <c r="C595" s="220" t="s">
        <v>3531</v>
      </c>
      <c r="D595" s="220" t="s">
        <v>3532</v>
      </c>
      <c r="E595" s="220" t="s">
        <v>3533</v>
      </c>
      <c r="F595" s="220" t="s">
        <v>3534</v>
      </c>
      <c r="G595" s="220" t="s">
        <v>3535</v>
      </c>
    </row>
    <row r="596" spans="1:7" ht="43.5" x14ac:dyDescent="0.35">
      <c r="A596" s="220" t="s">
        <v>3536</v>
      </c>
      <c r="B596" s="220" t="s">
        <v>3537</v>
      </c>
      <c r="C596" s="220" t="s">
        <v>3538</v>
      </c>
      <c r="D596" s="220" t="s">
        <v>3539</v>
      </c>
      <c r="E596" s="220" t="s">
        <v>3540</v>
      </c>
      <c r="F596" s="220" t="s">
        <v>3541</v>
      </c>
      <c r="G596" s="220" t="s">
        <v>3542</v>
      </c>
    </row>
    <row r="597" spans="1:7" ht="58" x14ac:dyDescent="0.35">
      <c r="A597" s="231" t="s">
        <v>3543</v>
      </c>
      <c r="B597" s="218" t="s">
        <v>3544</v>
      </c>
      <c r="C597" s="218" t="s">
        <v>3545</v>
      </c>
      <c r="D597" s="218" t="s">
        <v>3546</v>
      </c>
      <c r="E597" s="218" t="s">
        <v>3547</v>
      </c>
      <c r="F597" s="218" t="s">
        <v>3548</v>
      </c>
      <c r="G597" s="218" t="s">
        <v>3549</v>
      </c>
    </row>
    <row r="598" spans="1:7" ht="130.5" x14ac:dyDescent="0.35">
      <c r="A598" s="222" t="s">
        <v>3550</v>
      </c>
      <c r="B598" s="222" t="s">
        <v>3551</v>
      </c>
      <c r="C598" s="222" t="s">
        <v>3552</v>
      </c>
      <c r="D598" s="222" t="s">
        <v>3553</v>
      </c>
      <c r="E598" s="222" t="s">
        <v>3554</v>
      </c>
      <c r="F598" s="222" t="s">
        <v>3555</v>
      </c>
      <c r="G598" s="222" t="s">
        <v>3556</v>
      </c>
    </row>
    <row r="599" spans="1:7" ht="72.5" x14ac:dyDescent="0.35">
      <c r="A599" s="220" t="s">
        <v>3557</v>
      </c>
      <c r="B599" s="220" t="s">
        <v>3558</v>
      </c>
      <c r="C599" s="220" t="s">
        <v>3559</v>
      </c>
      <c r="D599" s="220" t="s">
        <v>3560</v>
      </c>
      <c r="E599" s="220" t="s">
        <v>3561</v>
      </c>
      <c r="F599" s="220" t="s">
        <v>3562</v>
      </c>
      <c r="G599" s="220" t="s">
        <v>3563</v>
      </c>
    </row>
    <row r="600" spans="1:7" ht="87" x14ac:dyDescent="0.35">
      <c r="A600" s="220" t="s">
        <v>3564</v>
      </c>
      <c r="B600" s="220" t="s">
        <v>3565</v>
      </c>
      <c r="C600" s="220" t="s">
        <v>3566</v>
      </c>
      <c r="D600" s="220" t="s">
        <v>3567</v>
      </c>
      <c r="E600" s="220" t="s">
        <v>3568</v>
      </c>
      <c r="F600" s="220" t="s">
        <v>3569</v>
      </c>
      <c r="G600" s="220" t="s">
        <v>3570</v>
      </c>
    </row>
    <row r="601" spans="1:7" ht="261" x14ac:dyDescent="0.35">
      <c r="A601" s="220" t="s">
        <v>3571</v>
      </c>
      <c r="B601" s="220" t="s">
        <v>3572</v>
      </c>
      <c r="C601" s="220" t="s">
        <v>3573</v>
      </c>
      <c r="D601" s="220" t="s">
        <v>3574</v>
      </c>
      <c r="E601" s="220" t="s">
        <v>3575</v>
      </c>
      <c r="F601" s="220" t="s">
        <v>3576</v>
      </c>
      <c r="G601" s="220" t="s">
        <v>3577</v>
      </c>
    </row>
    <row r="602" spans="1:7" ht="145" x14ac:dyDescent="0.35">
      <c r="A602" s="220" t="s">
        <v>3578</v>
      </c>
      <c r="B602" s="220" t="s">
        <v>3579</v>
      </c>
      <c r="C602" s="220" t="s">
        <v>3580</v>
      </c>
      <c r="D602" s="220" t="s">
        <v>3581</v>
      </c>
      <c r="E602" s="220" t="s">
        <v>3582</v>
      </c>
      <c r="F602" s="220" t="s">
        <v>3583</v>
      </c>
      <c r="G602" s="220" t="s">
        <v>3584</v>
      </c>
    </row>
    <row r="603" spans="1:7" ht="58" x14ac:dyDescent="0.35">
      <c r="A603" s="222" t="s">
        <v>3585</v>
      </c>
      <c r="B603" s="222" t="s">
        <v>3586</v>
      </c>
      <c r="C603" s="222" t="s">
        <v>3587</v>
      </c>
      <c r="D603" s="222" t="s">
        <v>3588</v>
      </c>
      <c r="E603" s="222" t="s">
        <v>3589</v>
      </c>
      <c r="F603" s="222" t="s">
        <v>3590</v>
      </c>
      <c r="G603" s="222" t="s">
        <v>3591</v>
      </c>
    </row>
    <row r="604" spans="1:7" ht="43.5" x14ac:dyDescent="0.35">
      <c r="A604" s="231" t="s">
        <v>3592</v>
      </c>
      <c r="B604" s="232" t="s">
        <v>3593</v>
      </c>
      <c r="C604" s="232" t="s">
        <v>3594</v>
      </c>
      <c r="D604" s="232" t="s">
        <v>3595</v>
      </c>
      <c r="E604" s="235" t="s">
        <v>3596</v>
      </c>
      <c r="F604" s="232" t="s">
        <v>3597</v>
      </c>
      <c r="G604" s="232" t="s">
        <v>3598</v>
      </c>
    </row>
    <row r="605" spans="1:7" ht="58" x14ac:dyDescent="0.35">
      <c r="A605" s="221" t="s">
        <v>3599</v>
      </c>
      <c r="B605" s="221"/>
      <c r="C605" s="221"/>
      <c r="D605" s="221"/>
      <c r="E605" s="221"/>
      <c r="F605" s="221"/>
      <c r="G605" s="221"/>
    </row>
    <row r="606" spans="1:7" ht="116" x14ac:dyDescent="0.35">
      <c r="A606" s="231" t="s">
        <v>3600</v>
      </c>
      <c r="B606" s="232" t="s">
        <v>3601</v>
      </c>
      <c r="C606" s="232" t="s">
        <v>3602</v>
      </c>
      <c r="D606" s="232" t="s">
        <v>3603</v>
      </c>
      <c r="E606" s="235" t="s">
        <v>3604</v>
      </c>
      <c r="F606" s="232" t="s">
        <v>3605</v>
      </c>
      <c r="G606" s="217" t="s">
        <v>3606</v>
      </c>
    </row>
    <row r="607" spans="1:7" ht="43.5" x14ac:dyDescent="0.35">
      <c r="A607" s="231" t="s">
        <v>3607</v>
      </c>
      <c r="B607" s="232" t="s">
        <v>3608</v>
      </c>
      <c r="C607" s="232" t="s">
        <v>3609</v>
      </c>
      <c r="D607" s="218" t="s">
        <v>3610</v>
      </c>
      <c r="E607" s="235" t="s">
        <v>3611</v>
      </c>
      <c r="F607" s="232" t="s">
        <v>3612</v>
      </c>
      <c r="G607" s="232" t="s">
        <v>3613</v>
      </c>
    </row>
    <row r="608" spans="1:7" ht="43.5" x14ac:dyDescent="0.35">
      <c r="A608" s="231" t="s">
        <v>3614</v>
      </c>
      <c r="B608" s="232" t="s">
        <v>3615</v>
      </c>
      <c r="C608" s="232" t="s">
        <v>3616</v>
      </c>
      <c r="D608" s="232" t="s">
        <v>3617</v>
      </c>
      <c r="E608" s="235" t="s">
        <v>3618</v>
      </c>
      <c r="F608" s="232" t="s">
        <v>3619</v>
      </c>
      <c r="G608" s="217" t="s">
        <v>3620</v>
      </c>
    </row>
    <row r="609" spans="1:7" ht="130.5" x14ac:dyDescent="0.35">
      <c r="A609" s="231" t="s">
        <v>3621</v>
      </c>
      <c r="B609" s="232" t="s">
        <v>3622</v>
      </c>
      <c r="C609" s="232" t="s">
        <v>3623</v>
      </c>
      <c r="D609" s="232" t="s">
        <v>3624</v>
      </c>
      <c r="E609" s="232" t="s">
        <v>3625</v>
      </c>
      <c r="F609" s="232" t="s">
        <v>3626</v>
      </c>
      <c r="G609" s="232" t="s">
        <v>3627</v>
      </c>
    </row>
    <row r="610" spans="1:7" x14ac:dyDescent="0.35">
      <c r="A610" s="376" t="s">
        <v>3628</v>
      </c>
      <c r="B610" s="376"/>
      <c r="C610" s="376"/>
      <c r="D610" s="376"/>
      <c r="E610" s="376"/>
      <c r="F610" s="376"/>
      <c r="G610" s="376"/>
    </row>
    <row r="611" spans="1:7" x14ac:dyDescent="0.35">
      <c r="A611" s="220" t="s">
        <v>1021</v>
      </c>
      <c r="B611" s="220" t="s">
        <v>1022</v>
      </c>
      <c r="C611" s="220" t="s">
        <v>1023</v>
      </c>
      <c r="D611" s="220" t="s">
        <v>1024</v>
      </c>
      <c r="E611" s="220" t="s">
        <v>1025</v>
      </c>
      <c r="F611" s="220" t="s">
        <v>1026</v>
      </c>
      <c r="G611" s="220" t="s">
        <v>1027</v>
      </c>
    </row>
    <row r="612" spans="1:7" x14ac:dyDescent="0.35">
      <c r="A612" s="220" t="s">
        <v>1028</v>
      </c>
      <c r="B612" s="220" t="s">
        <v>1029</v>
      </c>
      <c r="C612" s="220" t="s">
        <v>1028</v>
      </c>
      <c r="D612" s="220" t="s">
        <v>1030</v>
      </c>
      <c r="E612" s="220" t="s">
        <v>1031</v>
      </c>
      <c r="F612" s="220" t="s">
        <v>1032</v>
      </c>
      <c r="G612" s="220" t="s">
        <v>1033</v>
      </c>
    </row>
    <row r="613" spans="1:7" x14ac:dyDescent="0.35">
      <c r="A613" s="220" t="s">
        <v>3629</v>
      </c>
      <c r="B613" s="220" t="s">
        <v>3629</v>
      </c>
      <c r="C613" s="220" t="s">
        <v>3629</v>
      </c>
      <c r="D613" s="220" t="s">
        <v>3629</v>
      </c>
      <c r="E613" s="220" t="s">
        <v>3629</v>
      </c>
      <c r="F613" s="220" t="s">
        <v>3629</v>
      </c>
      <c r="G613" s="220" t="s">
        <v>3629</v>
      </c>
    </row>
    <row r="614" spans="1:7" x14ac:dyDescent="0.35">
      <c r="A614" s="220" t="s">
        <v>3630</v>
      </c>
      <c r="B614" s="220" t="s">
        <v>3631</v>
      </c>
      <c r="C614" s="220" t="s">
        <v>3632</v>
      </c>
      <c r="D614" s="220" t="s">
        <v>3633</v>
      </c>
      <c r="E614" s="220" t="s">
        <v>3634</v>
      </c>
      <c r="F614" s="220" t="s">
        <v>3635</v>
      </c>
      <c r="G614" s="220" t="s">
        <v>3636</v>
      </c>
    </row>
    <row r="615" spans="1:7" ht="29" x14ac:dyDescent="0.35">
      <c r="A615" s="231" t="s">
        <v>3637</v>
      </c>
      <c r="B615" s="232" t="s">
        <v>3638</v>
      </c>
      <c r="C615" s="232" t="s">
        <v>3639</v>
      </c>
      <c r="D615" s="232" t="s">
        <v>3640</v>
      </c>
      <c r="E615" s="235" t="s">
        <v>3641</v>
      </c>
      <c r="F615" s="232" t="s">
        <v>3642</v>
      </c>
      <c r="G615" s="232" t="s">
        <v>3643</v>
      </c>
    </row>
    <row r="616" spans="1:7" ht="29" x14ac:dyDescent="0.35">
      <c r="A616" s="231" t="s">
        <v>3644</v>
      </c>
      <c r="B616" s="217" t="s">
        <v>3645</v>
      </c>
      <c r="C616" s="232" t="s">
        <v>3646</v>
      </c>
      <c r="D616" s="232" t="s">
        <v>3647</v>
      </c>
      <c r="E616" s="235" t="s">
        <v>3648</v>
      </c>
      <c r="F616" s="232" t="s">
        <v>3649</v>
      </c>
      <c r="G616" s="232" t="s">
        <v>3650</v>
      </c>
    </row>
    <row r="617" spans="1:7" x14ac:dyDescent="0.35">
      <c r="A617" s="222" t="s">
        <v>1117</v>
      </c>
      <c r="B617" s="222" t="s">
        <v>1118</v>
      </c>
      <c r="C617" s="222" t="s">
        <v>1119</v>
      </c>
      <c r="D617" s="222" t="s">
        <v>1120</v>
      </c>
      <c r="E617" s="222" t="s">
        <v>1121</v>
      </c>
      <c r="F617" s="222" t="s">
        <v>1122</v>
      </c>
      <c r="G617" s="222" t="s">
        <v>1123</v>
      </c>
    </row>
    <row r="618" spans="1:7" x14ac:dyDescent="0.35">
      <c r="A618" s="220" t="s">
        <v>1124</v>
      </c>
      <c r="B618" s="220" t="s">
        <v>1125</v>
      </c>
      <c r="C618" s="220" t="s">
        <v>1126</v>
      </c>
      <c r="D618" s="220" t="s">
        <v>1127</v>
      </c>
      <c r="E618" s="220" t="s">
        <v>1128</v>
      </c>
      <c r="F618" s="220" t="s">
        <v>1129</v>
      </c>
      <c r="G618" s="220" t="s">
        <v>1130</v>
      </c>
    </row>
    <row r="619" spans="1:7" ht="29" x14ac:dyDescent="0.35">
      <c r="A619" s="220" t="s">
        <v>1131</v>
      </c>
      <c r="B619" s="220" t="s">
        <v>1132</v>
      </c>
      <c r="C619" s="220" t="s">
        <v>1133</v>
      </c>
      <c r="D619" s="220" t="s">
        <v>1134</v>
      </c>
      <c r="E619" s="220" t="s">
        <v>1135</v>
      </c>
      <c r="F619" s="220" t="s">
        <v>1136</v>
      </c>
      <c r="G619" s="220" t="s">
        <v>1137</v>
      </c>
    </row>
    <row r="620" spans="1:7" x14ac:dyDescent="0.35">
      <c r="A620" s="220" t="s">
        <v>1145</v>
      </c>
      <c r="B620" s="220" t="s">
        <v>1146</v>
      </c>
      <c r="C620" s="220" t="s">
        <v>1147</v>
      </c>
      <c r="D620" s="220" t="s">
        <v>1148</v>
      </c>
      <c r="E620" s="220" t="s">
        <v>1149</v>
      </c>
      <c r="F620" s="220" t="s">
        <v>1150</v>
      </c>
      <c r="G620" s="220" t="s">
        <v>1151</v>
      </c>
    </row>
    <row r="621" spans="1:7" x14ac:dyDescent="0.35">
      <c r="A621" s="220" t="s">
        <v>3651</v>
      </c>
      <c r="B621" s="220" t="s">
        <v>3652</v>
      </c>
      <c r="C621" s="220" t="s">
        <v>3653</v>
      </c>
      <c r="D621" s="220" t="s">
        <v>3654</v>
      </c>
      <c r="E621" s="220" t="s">
        <v>3655</v>
      </c>
      <c r="F621" s="220" t="s">
        <v>3656</v>
      </c>
      <c r="G621" s="220" t="s">
        <v>3657</v>
      </c>
    </row>
    <row r="622" spans="1:7" x14ac:dyDescent="0.35">
      <c r="A622" s="220" t="s">
        <v>3658</v>
      </c>
      <c r="B622" s="220" t="s">
        <v>3652</v>
      </c>
      <c r="C622" s="220" t="s">
        <v>3653</v>
      </c>
      <c r="D622" s="220" t="s">
        <v>3654</v>
      </c>
      <c r="E622" s="220" t="s">
        <v>3655</v>
      </c>
      <c r="F622" s="220" t="s">
        <v>3656</v>
      </c>
      <c r="G622" s="220" t="s">
        <v>3657</v>
      </c>
    </row>
    <row r="623" spans="1:7" x14ac:dyDescent="0.35">
      <c r="A623" s="231" t="s">
        <v>3659</v>
      </c>
      <c r="B623" s="218" t="s">
        <v>3660</v>
      </c>
      <c r="C623" s="218" t="s">
        <v>3661</v>
      </c>
      <c r="D623" s="218" t="s">
        <v>3662</v>
      </c>
      <c r="E623" s="218" t="s">
        <v>3663</v>
      </c>
      <c r="F623" s="218" t="s">
        <v>3664</v>
      </c>
      <c r="G623" s="218" t="s">
        <v>3665</v>
      </c>
    </row>
    <row r="624" spans="1:7" x14ac:dyDescent="0.35">
      <c r="A624" s="231" t="s">
        <v>3666</v>
      </c>
      <c r="B624" s="218" t="s">
        <v>3667</v>
      </c>
      <c r="C624" s="218" t="s">
        <v>3668</v>
      </c>
      <c r="D624" s="218" t="s">
        <v>3669</v>
      </c>
      <c r="E624" s="218" t="s">
        <v>3670</v>
      </c>
      <c r="F624" s="218" t="s">
        <v>3671</v>
      </c>
      <c r="G624" s="218" t="s">
        <v>3672</v>
      </c>
    </row>
    <row r="625" spans="1:7" ht="29" x14ac:dyDescent="0.35">
      <c r="A625" s="231" t="s">
        <v>3673</v>
      </c>
      <c r="B625" s="218" t="s">
        <v>3674</v>
      </c>
      <c r="C625" s="218" t="s">
        <v>3675</v>
      </c>
      <c r="D625" s="218" t="s">
        <v>3676</v>
      </c>
      <c r="E625" s="218" t="s">
        <v>3677</v>
      </c>
      <c r="F625" s="218" t="s">
        <v>3678</v>
      </c>
      <c r="G625" s="218" t="s">
        <v>3679</v>
      </c>
    </row>
    <row r="626" spans="1:7" ht="29" x14ac:dyDescent="0.35">
      <c r="A626" s="231" t="s">
        <v>3680</v>
      </c>
      <c r="B626" s="218" t="s">
        <v>1153</v>
      </c>
      <c r="C626" s="218" t="s">
        <v>1154</v>
      </c>
      <c r="D626" s="218" t="s">
        <v>3681</v>
      </c>
      <c r="E626" s="218" t="s">
        <v>1156</v>
      </c>
      <c r="F626" s="218" t="s">
        <v>1157</v>
      </c>
      <c r="G626" s="218" t="s">
        <v>1158</v>
      </c>
    </row>
    <row r="627" spans="1:7" ht="29" x14ac:dyDescent="0.35">
      <c r="A627" s="220" t="s">
        <v>1159</v>
      </c>
      <c r="B627" s="220" t="s">
        <v>1160</v>
      </c>
      <c r="C627" s="220" t="s">
        <v>1161</v>
      </c>
      <c r="D627" s="220" t="s">
        <v>1162</v>
      </c>
      <c r="E627" s="220" t="s">
        <v>1163</v>
      </c>
      <c r="F627" s="220" t="s">
        <v>1164</v>
      </c>
      <c r="G627" s="220" t="s">
        <v>1165</v>
      </c>
    </row>
    <row r="628" spans="1:7" ht="29" x14ac:dyDescent="0.35">
      <c r="A628" s="231" t="s">
        <v>3682</v>
      </c>
      <c r="B628" s="217" t="s">
        <v>3683</v>
      </c>
      <c r="C628" s="232" t="s">
        <v>3684</v>
      </c>
      <c r="D628" s="233" t="s">
        <v>3685</v>
      </c>
      <c r="E628" s="235" t="s">
        <v>3686</v>
      </c>
      <c r="F628" s="232" t="s">
        <v>3687</v>
      </c>
      <c r="G628" s="217" t="s">
        <v>3688</v>
      </c>
    </row>
    <row r="629" spans="1:7" x14ac:dyDescent="0.35">
      <c r="A629" s="231" t="s">
        <v>3689</v>
      </c>
      <c r="B629" s="218" t="s">
        <v>3690</v>
      </c>
      <c r="C629" s="218" t="s">
        <v>3691</v>
      </c>
      <c r="D629" s="218" t="s">
        <v>3692</v>
      </c>
      <c r="E629" s="218" t="s">
        <v>3693</v>
      </c>
      <c r="F629" s="218" t="s">
        <v>3694</v>
      </c>
      <c r="G629" s="218" t="s">
        <v>3695</v>
      </c>
    </row>
    <row r="630" spans="1:7" x14ac:dyDescent="0.35">
      <c r="A630" s="222" t="s">
        <v>3696</v>
      </c>
      <c r="B630" s="222" t="s">
        <v>3697</v>
      </c>
      <c r="C630" s="222" t="s">
        <v>3698</v>
      </c>
      <c r="D630" s="222" t="s">
        <v>3699</v>
      </c>
      <c r="E630" s="222" t="s">
        <v>3700</v>
      </c>
      <c r="F630" s="222" t="s">
        <v>3701</v>
      </c>
      <c r="G630" s="222" t="s">
        <v>3702</v>
      </c>
    </row>
    <row r="631" spans="1:7" ht="29.15" customHeight="1" x14ac:dyDescent="0.35">
      <c r="A631" s="376" t="s">
        <v>3703</v>
      </c>
      <c r="B631" s="376"/>
      <c r="C631" s="376"/>
      <c r="D631" s="376"/>
      <c r="E631" s="376"/>
      <c r="F631" s="376"/>
      <c r="G631" s="376"/>
    </row>
    <row r="632" spans="1:7" x14ac:dyDescent="0.35">
      <c r="A632" s="220" t="s">
        <v>3704</v>
      </c>
      <c r="B632" s="232" t="s">
        <v>3705</v>
      </c>
      <c r="C632" s="232" t="s">
        <v>3706</v>
      </c>
      <c r="D632" s="226" t="s">
        <v>3707</v>
      </c>
      <c r="E632" s="217" t="s">
        <v>3708</v>
      </c>
      <c r="F632" s="232" t="s">
        <v>3709</v>
      </c>
      <c r="G632" s="225" t="s">
        <v>3710</v>
      </c>
    </row>
    <row r="633" spans="1:7" x14ac:dyDescent="0.35">
      <c r="A633" s="220" t="s">
        <v>3711</v>
      </c>
      <c r="B633" s="232" t="s">
        <v>3712</v>
      </c>
      <c r="C633" s="232" t="s">
        <v>3713</v>
      </c>
      <c r="D633" s="237" t="s">
        <v>3714</v>
      </c>
      <c r="E633" s="217" t="s">
        <v>3715</v>
      </c>
      <c r="F633" s="232" t="s">
        <v>3716</v>
      </c>
      <c r="G633" s="232" t="s">
        <v>3717</v>
      </c>
    </row>
    <row r="634" spans="1:7" ht="29" x14ac:dyDescent="0.35">
      <c r="A634" s="220" t="s">
        <v>3718</v>
      </c>
      <c r="B634" s="232" t="s">
        <v>3719</v>
      </c>
      <c r="C634" s="232" t="s">
        <v>3720</v>
      </c>
      <c r="D634" s="237" t="s">
        <v>3721</v>
      </c>
      <c r="E634" s="217" t="s">
        <v>3722</v>
      </c>
      <c r="F634" s="232" t="s">
        <v>3723</v>
      </c>
      <c r="G634" s="232" t="s">
        <v>3724</v>
      </c>
    </row>
    <row r="635" spans="1:7" x14ac:dyDescent="0.35">
      <c r="A635" s="231" t="s">
        <v>3725</v>
      </c>
      <c r="B635" s="218" t="s">
        <v>3726</v>
      </c>
      <c r="C635" s="218" t="s">
        <v>3727</v>
      </c>
      <c r="D635" s="218" t="s">
        <v>3728</v>
      </c>
      <c r="E635" s="218" t="s">
        <v>3729</v>
      </c>
      <c r="F635" s="218" t="s">
        <v>3730</v>
      </c>
      <c r="G635" s="218" t="s">
        <v>3731</v>
      </c>
    </row>
    <row r="636" spans="1:7" x14ac:dyDescent="0.35">
      <c r="A636" s="222" t="s">
        <v>3732</v>
      </c>
      <c r="B636" s="222" t="s">
        <v>3733</v>
      </c>
      <c r="C636" s="222" t="s">
        <v>3734</v>
      </c>
      <c r="D636" s="222" t="s">
        <v>3735</v>
      </c>
      <c r="E636" s="222" t="s">
        <v>3736</v>
      </c>
      <c r="F636" s="222" t="s">
        <v>3737</v>
      </c>
      <c r="G636" s="222" t="s">
        <v>3738</v>
      </c>
    </row>
    <row r="637" spans="1:7" x14ac:dyDescent="0.35">
      <c r="A637" s="222" t="s">
        <v>3739</v>
      </c>
      <c r="B637" s="222" t="s">
        <v>3740</v>
      </c>
      <c r="C637" s="222" t="s">
        <v>3741</v>
      </c>
      <c r="D637" s="222" t="s">
        <v>3742</v>
      </c>
      <c r="E637" s="222" t="s">
        <v>3743</v>
      </c>
      <c r="F637" s="222" t="s">
        <v>3744</v>
      </c>
      <c r="G637" s="222" t="s">
        <v>3745</v>
      </c>
    </row>
    <row r="638" spans="1:7" x14ac:dyDescent="0.35">
      <c r="A638" s="231" t="s">
        <v>3746</v>
      </c>
      <c r="B638" s="218" t="s">
        <v>3747</v>
      </c>
      <c r="C638" s="218" t="s">
        <v>3748</v>
      </c>
      <c r="D638" s="218" t="s">
        <v>3749</v>
      </c>
      <c r="E638" s="218" t="s">
        <v>3750</v>
      </c>
      <c r="F638" s="218" t="s">
        <v>3751</v>
      </c>
      <c r="G638" s="218" t="s">
        <v>3752</v>
      </c>
    </row>
    <row r="639" spans="1:7" x14ac:dyDescent="0.35">
      <c r="A639" s="231" t="s">
        <v>3753</v>
      </c>
      <c r="B639" s="218" t="s">
        <v>3754</v>
      </c>
      <c r="C639" s="218" t="s">
        <v>3755</v>
      </c>
      <c r="D639" s="218" t="s">
        <v>3756</v>
      </c>
      <c r="E639" s="218" t="s">
        <v>3757</v>
      </c>
      <c r="F639" s="218" t="s">
        <v>3758</v>
      </c>
      <c r="G639" s="218" t="s">
        <v>3759</v>
      </c>
    </row>
    <row r="640" spans="1:7" x14ac:dyDescent="0.35">
      <c r="A640" s="232" t="s">
        <v>3760</v>
      </c>
      <c r="B640" s="232" t="s">
        <v>3761</v>
      </c>
      <c r="C640" s="232" t="s">
        <v>357</v>
      </c>
      <c r="D640" s="237" t="s">
        <v>3762</v>
      </c>
      <c r="E640" s="217" t="s">
        <v>359</v>
      </c>
      <c r="F640" s="232" t="s">
        <v>360</v>
      </c>
      <c r="G640" s="232" t="s">
        <v>3763</v>
      </c>
    </row>
    <row r="641" spans="1:7" ht="29" x14ac:dyDescent="0.35">
      <c r="A641" s="232" t="s">
        <v>3764</v>
      </c>
      <c r="B641" s="232" t="s">
        <v>3765</v>
      </c>
      <c r="C641" s="232" t="s">
        <v>3766</v>
      </c>
      <c r="D641" s="237" t="s">
        <v>3767</v>
      </c>
      <c r="E641" s="217" t="s">
        <v>3768</v>
      </c>
      <c r="F641" s="232" t="s">
        <v>3769</v>
      </c>
      <c r="G641" s="232" t="s">
        <v>3770</v>
      </c>
    </row>
    <row r="642" spans="1:7" ht="29" x14ac:dyDescent="0.35">
      <c r="A642" s="232" t="s">
        <v>3771</v>
      </c>
      <c r="B642" s="232" t="s">
        <v>3772</v>
      </c>
      <c r="C642" s="232" t="s">
        <v>3773</v>
      </c>
      <c r="D642" s="232" t="s">
        <v>3774</v>
      </c>
      <c r="E642" s="217" t="s">
        <v>3775</v>
      </c>
      <c r="F642" s="232" t="s">
        <v>3776</v>
      </c>
      <c r="G642" s="232" t="s">
        <v>3777</v>
      </c>
    </row>
    <row r="643" spans="1:7" x14ac:dyDescent="0.35">
      <c r="A643" s="232" t="s">
        <v>3778</v>
      </c>
      <c r="B643" s="232" t="s">
        <v>3779</v>
      </c>
      <c r="C643" s="232" t="s">
        <v>3780</v>
      </c>
      <c r="D643" s="232" t="s">
        <v>3781</v>
      </c>
      <c r="E643" s="217" t="s">
        <v>3782</v>
      </c>
      <c r="F643" s="232" t="s">
        <v>3783</v>
      </c>
      <c r="G643" s="232" t="s">
        <v>3784</v>
      </c>
    </row>
    <row r="644" spans="1:7" x14ac:dyDescent="0.35">
      <c r="A644" s="232" t="s">
        <v>3785</v>
      </c>
      <c r="B644" s="232" t="s">
        <v>3786</v>
      </c>
      <c r="C644" s="232" t="s">
        <v>3787</v>
      </c>
      <c r="D644" s="232" t="s">
        <v>3788</v>
      </c>
      <c r="E644" s="217" t="s">
        <v>3789</v>
      </c>
      <c r="F644" s="232" t="s">
        <v>3790</v>
      </c>
      <c r="G644" s="232" t="s">
        <v>3791</v>
      </c>
    </row>
    <row r="645" spans="1:7" x14ac:dyDescent="0.35">
      <c r="A645" s="232" t="s">
        <v>3792</v>
      </c>
      <c r="B645" s="232" t="s">
        <v>3793</v>
      </c>
      <c r="C645" s="232" t="s">
        <v>3794</v>
      </c>
      <c r="D645" s="232" t="s">
        <v>3795</v>
      </c>
      <c r="E645" s="217" t="s">
        <v>3796</v>
      </c>
      <c r="F645" s="232" t="s">
        <v>3797</v>
      </c>
      <c r="G645" s="232" t="s">
        <v>3798</v>
      </c>
    </row>
    <row r="646" spans="1:7" x14ac:dyDescent="0.35">
      <c r="A646" s="232" t="s">
        <v>3799</v>
      </c>
      <c r="B646" s="232" t="s">
        <v>3800</v>
      </c>
      <c r="C646" s="232" t="s">
        <v>3801</v>
      </c>
      <c r="D646" s="217" t="s">
        <v>3802</v>
      </c>
      <c r="E646" s="217" t="s">
        <v>3803</v>
      </c>
      <c r="F646" s="232" t="s">
        <v>3804</v>
      </c>
      <c r="G646" s="232" t="s">
        <v>3805</v>
      </c>
    </row>
    <row r="647" spans="1:7" x14ac:dyDescent="0.35">
      <c r="A647" s="232" t="s">
        <v>3806</v>
      </c>
      <c r="B647" s="232" t="s">
        <v>3807</v>
      </c>
      <c r="C647" s="232" t="s">
        <v>3808</v>
      </c>
      <c r="D647" s="232" t="s">
        <v>3809</v>
      </c>
      <c r="E647" s="217" t="s">
        <v>3810</v>
      </c>
      <c r="F647" s="232" t="s">
        <v>3811</v>
      </c>
      <c r="G647" s="232" t="s">
        <v>3812</v>
      </c>
    </row>
    <row r="648" spans="1:7" x14ac:dyDescent="0.35">
      <c r="A648" s="232" t="s">
        <v>3813</v>
      </c>
      <c r="B648" s="232" t="s">
        <v>3814</v>
      </c>
      <c r="C648" s="232" t="s">
        <v>3815</v>
      </c>
      <c r="D648" s="232" t="s">
        <v>3816</v>
      </c>
      <c r="E648" s="217" t="s">
        <v>3817</v>
      </c>
      <c r="F648" s="232" t="s">
        <v>3818</v>
      </c>
      <c r="G648" s="232" t="s">
        <v>3819</v>
      </c>
    </row>
    <row r="649" spans="1:7" x14ac:dyDescent="0.35">
      <c r="A649" s="232" t="s">
        <v>3820</v>
      </c>
      <c r="B649" s="232" t="s">
        <v>3821</v>
      </c>
      <c r="C649" s="232" t="s">
        <v>3822</v>
      </c>
      <c r="D649" s="232" t="s">
        <v>3823</v>
      </c>
      <c r="E649" s="217" t="s">
        <v>3824</v>
      </c>
      <c r="F649" s="232" t="s">
        <v>3825</v>
      </c>
      <c r="G649" s="232" t="s">
        <v>3826</v>
      </c>
    </row>
    <row r="650" spans="1:7" ht="29" x14ac:dyDescent="0.35">
      <c r="A650" s="232" t="s">
        <v>3827</v>
      </c>
      <c r="B650" s="232" t="s">
        <v>3828</v>
      </c>
      <c r="C650" s="232" t="s">
        <v>3829</v>
      </c>
      <c r="D650" s="232" t="s">
        <v>3830</v>
      </c>
      <c r="E650" s="217" t="s">
        <v>3831</v>
      </c>
      <c r="F650" s="232" t="s">
        <v>3832</v>
      </c>
      <c r="G650" s="232" t="s">
        <v>3833</v>
      </c>
    </row>
    <row r="651" spans="1:7" x14ac:dyDescent="0.35">
      <c r="A651" s="232" t="s">
        <v>3834</v>
      </c>
      <c r="B651" s="232" t="s">
        <v>3835</v>
      </c>
      <c r="C651" s="232" t="s">
        <v>3836</v>
      </c>
      <c r="D651" s="232" t="s">
        <v>3837</v>
      </c>
      <c r="E651" s="217" t="s">
        <v>3838</v>
      </c>
      <c r="F651" s="232" t="s">
        <v>3839</v>
      </c>
      <c r="G651" s="232" t="s">
        <v>3840</v>
      </c>
    </row>
    <row r="652" spans="1:7" x14ac:dyDescent="0.35">
      <c r="A652" s="232" t="s">
        <v>3841</v>
      </c>
      <c r="B652" s="232" t="s">
        <v>3842</v>
      </c>
      <c r="C652" s="232" t="s">
        <v>3843</v>
      </c>
      <c r="D652" s="232" t="s">
        <v>3844</v>
      </c>
      <c r="E652" s="217" t="s">
        <v>3845</v>
      </c>
      <c r="F652" s="232" t="s">
        <v>3846</v>
      </c>
      <c r="G652" s="232" t="s">
        <v>3847</v>
      </c>
    </row>
    <row r="653" spans="1:7" x14ac:dyDescent="0.35">
      <c r="A653" s="232" t="s">
        <v>3848</v>
      </c>
      <c r="B653" s="232" t="s">
        <v>3849</v>
      </c>
      <c r="C653" s="232" t="s">
        <v>3850</v>
      </c>
      <c r="D653" s="232" t="s">
        <v>3851</v>
      </c>
      <c r="E653" s="217" t="s">
        <v>3852</v>
      </c>
      <c r="F653" s="232" t="s">
        <v>3853</v>
      </c>
      <c r="G653" s="232" t="s">
        <v>3854</v>
      </c>
    </row>
    <row r="654" spans="1:7" ht="29" x14ac:dyDescent="0.35">
      <c r="A654" s="232" t="s">
        <v>3855</v>
      </c>
      <c r="B654" s="232" t="s">
        <v>3856</v>
      </c>
      <c r="C654" s="232" t="s">
        <v>3857</v>
      </c>
      <c r="D654" s="232" t="s">
        <v>3858</v>
      </c>
      <c r="E654" s="217" t="s">
        <v>3859</v>
      </c>
      <c r="F654" s="232" t="s">
        <v>3860</v>
      </c>
      <c r="G654" s="232" t="s">
        <v>3861</v>
      </c>
    </row>
    <row r="655" spans="1:7" ht="29" x14ac:dyDescent="0.35">
      <c r="A655" s="232" t="s">
        <v>3862</v>
      </c>
      <c r="B655" s="232" t="s">
        <v>3863</v>
      </c>
      <c r="C655" s="232" t="s">
        <v>3864</v>
      </c>
      <c r="D655" s="232" t="s">
        <v>3865</v>
      </c>
      <c r="E655" s="217" t="s">
        <v>3866</v>
      </c>
      <c r="F655" s="232" t="s">
        <v>3867</v>
      </c>
      <c r="G655" s="232" t="s">
        <v>3868</v>
      </c>
    </row>
    <row r="656" spans="1:7" ht="29" x14ac:dyDescent="0.35">
      <c r="A656" s="232" t="s">
        <v>3869</v>
      </c>
      <c r="B656" s="232" t="s">
        <v>3870</v>
      </c>
      <c r="C656" s="232" t="s">
        <v>3871</v>
      </c>
      <c r="D656" s="232" t="s">
        <v>3872</v>
      </c>
      <c r="E656" s="217" t="s">
        <v>3873</v>
      </c>
      <c r="F656" s="232" t="s">
        <v>3874</v>
      </c>
      <c r="G656" s="232" t="s">
        <v>3875</v>
      </c>
    </row>
    <row r="657" spans="1:7" ht="43.5" x14ac:dyDescent="0.35">
      <c r="A657" s="232" t="s">
        <v>3876</v>
      </c>
      <c r="B657" s="232" t="s">
        <v>3877</v>
      </c>
      <c r="C657" s="232" t="s">
        <v>3878</v>
      </c>
      <c r="D657" s="232" t="s">
        <v>3879</v>
      </c>
      <c r="E657" s="217" t="s">
        <v>3880</v>
      </c>
      <c r="F657" s="232" t="s">
        <v>3881</v>
      </c>
      <c r="G657" s="232" t="s">
        <v>3882</v>
      </c>
    </row>
    <row r="658" spans="1:7" x14ac:dyDescent="0.35">
      <c r="A658" s="232" t="s">
        <v>3883</v>
      </c>
      <c r="B658" s="232" t="s">
        <v>3884</v>
      </c>
      <c r="C658" s="232" t="s">
        <v>3885</v>
      </c>
      <c r="D658" s="232" t="s">
        <v>3886</v>
      </c>
      <c r="E658" s="217" t="s">
        <v>3887</v>
      </c>
      <c r="F658" s="232" t="s">
        <v>3888</v>
      </c>
      <c r="G658" s="232" t="s">
        <v>3889</v>
      </c>
    </row>
    <row r="659" spans="1:7" x14ac:dyDescent="0.35">
      <c r="A659" s="232" t="s">
        <v>3890</v>
      </c>
      <c r="B659" s="232" t="s">
        <v>3891</v>
      </c>
      <c r="C659" s="232" t="s">
        <v>3892</v>
      </c>
      <c r="D659" s="232" t="s">
        <v>3893</v>
      </c>
      <c r="E659" s="217" t="s">
        <v>3894</v>
      </c>
      <c r="F659" s="232" t="s">
        <v>3895</v>
      </c>
      <c r="G659" s="232" t="s">
        <v>3896</v>
      </c>
    </row>
    <row r="660" spans="1:7" ht="29" x14ac:dyDescent="0.35">
      <c r="A660" s="232" t="s">
        <v>3897</v>
      </c>
      <c r="B660" s="232" t="s">
        <v>3898</v>
      </c>
      <c r="C660" s="232" t="s">
        <v>3899</v>
      </c>
      <c r="D660" s="232" t="s">
        <v>3900</v>
      </c>
      <c r="E660" s="217" t="s">
        <v>3901</v>
      </c>
      <c r="F660" s="232" t="s">
        <v>3902</v>
      </c>
      <c r="G660" s="232" t="s">
        <v>3903</v>
      </c>
    </row>
    <row r="661" spans="1:7" ht="29" x14ac:dyDescent="0.35">
      <c r="A661" s="232" t="s">
        <v>3904</v>
      </c>
      <c r="B661" s="232" t="s">
        <v>3905</v>
      </c>
      <c r="C661" s="232" t="s">
        <v>3906</v>
      </c>
      <c r="D661" s="232" t="s">
        <v>3907</v>
      </c>
      <c r="E661" s="217" t="s">
        <v>3908</v>
      </c>
      <c r="F661" s="232" t="s">
        <v>3909</v>
      </c>
      <c r="G661" s="232" t="s">
        <v>3910</v>
      </c>
    </row>
    <row r="662" spans="1:7" ht="29" x14ac:dyDescent="0.35">
      <c r="A662" s="232" t="s">
        <v>3911</v>
      </c>
      <c r="B662" s="232" t="s">
        <v>3912</v>
      </c>
      <c r="C662" s="232" t="s">
        <v>3913</v>
      </c>
      <c r="D662" s="232" t="s">
        <v>3914</v>
      </c>
      <c r="E662" s="217" t="s">
        <v>3915</v>
      </c>
      <c r="F662" s="232" t="s">
        <v>3916</v>
      </c>
      <c r="G662" s="232" t="s">
        <v>3917</v>
      </c>
    </row>
    <row r="663" spans="1:7" ht="29" x14ac:dyDescent="0.35">
      <c r="A663" s="232" t="s">
        <v>3918</v>
      </c>
      <c r="B663" s="232" t="s">
        <v>3919</v>
      </c>
      <c r="C663" s="232" t="s">
        <v>3920</v>
      </c>
      <c r="D663" s="232" t="s">
        <v>3921</v>
      </c>
      <c r="E663" s="217" t="s">
        <v>3922</v>
      </c>
      <c r="F663" s="232" t="s">
        <v>3923</v>
      </c>
      <c r="G663" s="232" t="s">
        <v>3924</v>
      </c>
    </row>
    <row r="664" spans="1:7" x14ac:dyDescent="0.35">
      <c r="A664" s="232" t="s">
        <v>3925</v>
      </c>
      <c r="B664" s="232" t="s">
        <v>3926</v>
      </c>
      <c r="C664" s="232" t="s">
        <v>3927</v>
      </c>
      <c r="D664" s="232" t="s">
        <v>3928</v>
      </c>
      <c r="E664" s="217" t="s">
        <v>3929</v>
      </c>
      <c r="F664" s="232" t="s">
        <v>3930</v>
      </c>
      <c r="G664" s="232" t="s">
        <v>3931</v>
      </c>
    </row>
    <row r="665" spans="1:7" x14ac:dyDescent="0.35">
      <c r="A665" s="232" t="s">
        <v>3932</v>
      </c>
      <c r="B665" s="232" t="s">
        <v>3933</v>
      </c>
      <c r="C665" s="232" t="s">
        <v>3934</v>
      </c>
      <c r="D665" s="232" t="s">
        <v>3935</v>
      </c>
      <c r="E665" s="217" t="s">
        <v>3936</v>
      </c>
      <c r="F665" s="232" t="s">
        <v>3937</v>
      </c>
      <c r="G665" s="232" t="s">
        <v>3938</v>
      </c>
    </row>
    <row r="666" spans="1:7" ht="29" x14ac:dyDescent="0.35">
      <c r="A666" s="232" t="s">
        <v>3939</v>
      </c>
      <c r="B666" s="232" t="s">
        <v>3940</v>
      </c>
      <c r="C666" s="232" t="s">
        <v>3941</v>
      </c>
      <c r="D666" s="232" t="s">
        <v>3942</v>
      </c>
      <c r="E666" s="217" t="s">
        <v>3943</v>
      </c>
      <c r="F666" s="232" t="s">
        <v>3944</v>
      </c>
      <c r="G666" s="232" t="s">
        <v>3945</v>
      </c>
    </row>
    <row r="667" spans="1:7" ht="29" x14ac:dyDescent="0.35">
      <c r="A667" s="232" t="s">
        <v>3946</v>
      </c>
      <c r="B667" s="232" t="s">
        <v>3947</v>
      </c>
      <c r="C667" s="232" t="s">
        <v>3948</v>
      </c>
      <c r="D667" s="232" t="s">
        <v>3949</v>
      </c>
      <c r="E667" s="217" t="s">
        <v>3950</v>
      </c>
      <c r="F667" s="232" t="s">
        <v>3951</v>
      </c>
      <c r="G667" s="232" t="s">
        <v>3952</v>
      </c>
    </row>
    <row r="668" spans="1:7" ht="29" x14ac:dyDescent="0.35">
      <c r="A668" s="232" t="s">
        <v>3953</v>
      </c>
      <c r="B668" s="232" t="s">
        <v>3954</v>
      </c>
      <c r="C668" s="232" t="s">
        <v>3955</v>
      </c>
      <c r="D668" s="232" t="s">
        <v>3956</v>
      </c>
      <c r="E668" s="217" t="s">
        <v>3957</v>
      </c>
      <c r="F668" s="232" t="s">
        <v>3958</v>
      </c>
      <c r="G668" s="232" t="s">
        <v>3959</v>
      </c>
    </row>
    <row r="669" spans="1:7" ht="29" x14ac:dyDescent="0.35">
      <c r="A669" s="232" t="s">
        <v>3960</v>
      </c>
      <c r="B669" s="232" t="s">
        <v>3961</v>
      </c>
      <c r="C669" s="232" t="s">
        <v>3962</v>
      </c>
      <c r="D669" s="232" t="s">
        <v>3963</v>
      </c>
      <c r="E669" s="217" t="s">
        <v>3964</v>
      </c>
      <c r="F669" s="232" t="s">
        <v>3965</v>
      </c>
      <c r="G669" s="232" t="s">
        <v>3966</v>
      </c>
    </row>
    <row r="670" spans="1:7" x14ac:dyDescent="0.35">
      <c r="A670" s="232" t="s">
        <v>3967</v>
      </c>
      <c r="B670" s="232" t="s">
        <v>3968</v>
      </c>
      <c r="C670" s="232" t="s">
        <v>3969</v>
      </c>
      <c r="D670" s="232" t="s">
        <v>3970</v>
      </c>
      <c r="E670" s="217" t="s">
        <v>3971</v>
      </c>
      <c r="F670" s="232" t="s">
        <v>3972</v>
      </c>
      <c r="G670" s="232" t="s">
        <v>3973</v>
      </c>
    </row>
    <row r="671" spans="1:7" x14ac:dyDescent="0.35">
      <c r="A671" s="232" t="s">
        <v>3974</v>
      </c>
      <c r="B671" s="232" t="s">
        <v>3975</v>
      </c>
      <c r="C671" s="232" t="s">
        <v>3976</v>
      </c>
      <c r="D671" s="232" t="s">
        <v>3977</v>
      </c>
      <c r="E671" s="217" t="s">
        <v>3978</v>
      </c>
      <c r="F671" s="232" t="s">
        <v>3979</v>
      </c>
      <c r="G671" s="232" t="s">
        <v>3980</v>
      </c>
    </row>
    <row r="672" spans="1:7" ht="29" x14ac:dyDescent="0.35">
      <c r="A672" s="232" t="s">
        <v>3981</v>
      </c>
      <c r="B672" s="232" t="s">
        <v>3982</v>
      </c>
      <c r="C672" s="232" t="s">
        <v>3983</v>
      </c>
      <c r="D672" s="232" t="s">
        <v>3984</v>
      </c>
      <c r="E672" s="217" t="s">
        <v>3985</v>
      </c>
      <c r="F672" s="232" t="s">
        <v>3986</v>
      </c>
      <c r="G672" s="232" t="s">
        <v>3987</v>
      </c>
    </row>
    <row r="673" spans="1:7" ht="29" x14ac:dyDescent="0.35">
      <c r="A673" s="232" t="s">
        <v>3988</v>
      </c>
      <c r="B673" s="232" t="s">
        <v>3989</v>
      </c>
      <c r="C673" s="232" t="s">
        <v>3990</v>
      </c>
      <c r="D673" s="232" t="s">
        <v>3991</v>
      </c>
      <c r="E673" s="217" t="s">
        <v>3992</v>
      </c>
      <c r="F673" s="232" t="s">
        <v>3993</v>
      </c>
      <c r="G673" s="232" t="s">
        <v>3994</v>
      </c>
    </row>
    <row r="674" spans="1:7" ht="29" x14ac:dyDescent="0.35">
      <c r="A674" s="232" t="s">
        <v>3995</v>
      </c>
      <c r="B674" s="232" t="s">
        <v>3996</v>
      </c>
      <c r="C674" s="232" t="s">
        <v>3997</v>
      </c>
      <c r="D674" s="232" t="s">
        <v>3998</v>
      </c>
      <c r="E674" s="217" t="s">
        <v>3999</v>
      </c>
      <c r="F674" s="232" t="s">
        <v>4000</v>
      </c>
      <c r="G674" s="232" t="s">
        <v>4001</v>
      </c>
    </row>
    <row r="675" spans="1:7" ht="43.5" x14ac:dyDescent="0.35">
      <c r="A675" s="232" t="s">
        <v>4002</v>
      </c>
      <c r="B675" s="232" t="s">
        <v>4003</v>
      </c>
      <c r="C675" s="232" t="s">
        <v>4004</v>
      </c>
      <c r="D675" s="232" t="s">
        <v>4005</v>
      </c>
      <c r="E675" s="217" t="s">
        <v>4006</v>
      </c>
      <c r="F675" s="232" t="s">
        <v>4007</v>
      </c>
      <c r="G675" s="232" t="s">
        <v>4008</v>
      </c>
    </row>
    <row r="676" spans="1:7" x14ac:dyDescent="0.35">
      <c r="A676" s="232" t="s">
        <v>4009</v>
      </c>
      <c r="B676" s="232" t="s">
        <v>4010</v>
      </c>
      <c r="C676" s="232" t="s">
        <v>4011</v>
      </c>
      <c r="D676" s="232" t="s">
        <v>4012</v>
      </c>
      <c r="E676" s="217" t="s">
        <v>4013</v>
      </c>
      <c r="F676" s="232" t="s">
        <v>4014</v>
      </c>
      <c r="G676" s="232" t="s">
        <v>4015</v>
      </c>
    </row>
    <row r="677" spans="1:7" x14ac:dyDescent="0.35">
      <c r="A677" s="232" t="s">
        <v>4016</v>
      </c>
      <c r="B677" s="232" t="s">
        <v>4017</v>
      </c>
      <c r="C677" s="232" t="s">
        <v>4018</v>
      </c>
      <c r="D677" s="232" t="s">
        <v>4019</v>
      </c>
      <c r="E677" s="217" t="s">
        <v>4020</v>
      </c>
      <c r="F677" s="232" t="s">
        <v>4021</v>
      </c>
      <c r="G677" s="232" t="s">
        <v>4022</v>
      </c>
    </row>
    <row r="678" spans="1:7" ht="29" x14ac:dyDescent="0.35">
      <c r="A678" s="232" t="s">
        <v>4023</v>
      </c>
      <c r="B678" s="232" t="s">
        <v>4024</v>
      </c>
      <c r="C678" s="232" t="s">
        <v>4025</v>
      </c>
      <c r="D678" s="232" t="s">
        <v>4026</v>
      </c>
      <c r="E678" s="217" t="s">
        <v>4027</v>
      </c>
      <c r="F678" s="232" t="s">
        <v>4028</v>
      </c>
      <c r="G678" s="232" t="s">
        <v>4029</v>
      </c>
    </row>
    <row r="679" spans="1:7" x14ac:dyDescent="0.35">
      <c r="A679" s="221" t="s">
        <v>14</v>
      </c>
      <c r="B679" s="221"/>
      <c r="C679" s="221"/>
      <c r="D679" s="221"/>
      <c r="E679" s="221"/>
      <c r="F679" s="221"/>
      <c r="G679" s="221"/>
    </row>
    <row r="680" spans="1:7" x14ac:dyDescent="0.35">
      <c r="A680" s="222" t="s">
        <v>5</v>
      </c>
      <c r="B680" s="222" t="s">
        <v>5</v>
      </c>
      <c r="C680" s="222" t="s">
        <v>4030</v>
      </c>
      <c r="D680" s="222" t="s">
        <v>4031</v>
      </c>
      <c r="E680" s="222" t="s">
        <v>4032</v>
      </c>
      <c r="F680" s="222" t="s">
        <v>4033</v>
      </c>
      <c r="G680" s="222" t="s">
        <v>4030</v>
      </c>
    </row>
    <row r="681" spans="1:7" x14ac:dyDescent="0.35">
      <c r="A681" s="222" t="s">
        <v>4</v>
      </c>
      <c r="B681" s="222" t="s">
        <v>2984</v>
      </c>
      <c r="C681" s="222" t="s">
        <v>4034</v>
      </c>
      <c r="D681" s="222" t="s">
        <v>2609</v>
      </c>
      <c r="E681" s="222" t="s">
        <v>2610</v>
      </c>
      <c r="F681" s="222" t="s">
        <v>2611</v>
      </c>
      <c r="G681" s="222" t="s">
        <v>4034</v>
      </c>
    </row>
    <row r="682" spans="1:7" x14ac:dyDescent="0.35">
      <c r="A682" s="222" t="s">
        <v>141</v>
      </c>
      <c r="B682" s="222" t="s">
        <v>4035</v>
      </c>
      <c r="C682" s="222" t="s">
        <v>4036</v>
      </c>
      <c r="D682" s="222" t="s">
        <v>4037</v>
      </c>
      <c r="E682" s="222" t="s">
        <v>4038</v>
      </c>
      <c r="F682" s="222" t="s">
        <v>4039</v>
      </c>
      <c r="G682" s="222" t="s">
        <v>4040</v>
      </c>
    </row>
    <row r="683" spans="1:7" x14ac:dyDescent="0.35">
      <c r="A683" s="222" t="s">
        <v>4041</v>
      </c>
      <c r="B683" s="222" t="s">
        <v>4042</v>
      </c>
      <c r="C683" s="222" t="s">
        <v>4043</v>
      </c>
      <c r="D683" s="222" t="s">
        <v>4044</v>
      </c>
      <c r="E683" s="222" t="s">
        <v>4045</v>
      </c>
      <c r="F683" s="222" t="s">
        <v>4046</v>
      </c>
      <c r="G683" s="222" t="s">
        <v>4047</v>
      </c>
    </row>
    <row r="684" spans="1:7" s="262" customFormat="1" ht="29" x14ac:dyDescent="0.35">
      <c r="A684" s="260" t="s">
        <v>4048</v>
      </c>
      <c r="B684" s="261" t="s">
        <v>5204</v>
      </c>
      <c r="C684" s="261" t="s">
        <v>5205</v>
      </c>
      <c r="D684" s="261" t="s">
        <v>5206</v>
      </c>
      <c r="E684" s="261" t="s">
        <v>5207</v>
      </c>
      <c r="F684" s="261" t="s">
        <v>5208</v>
      </c>
      <c r="G684" s="261" t="s">
        <v>5209</v>
      </c>
    </row>
    <row r="685" spans="1:7" x14ac:dyDescent="0.35">
      <c r="A685" s="220" t="s">
        <v>16</v>
      </c>
      <c r="B685" s="220" t="s">
        <v>4049</v>
      </c>
      <c r="C685" s="220" t="s">
        <v>4050</v>
      </c>
      <c r="D685" s="220" t="s">
        <v>4051</v>
      </c>
      <c r="E685" s="220" t="s">
        <v>4052</v>
      </c>
      <c r="F685" s="220" t="s">
        <v>4053</v>
      </c>
      <c r="G685" s="220" t="s">
        <v>4054</v>
      </c>
    </row>
    <row r="686" spans="1:7" x14ac:dyDescent="0.35">
      <c r="A686" s="220" t="s">
        <v>17</v>
      </c>
      <c r="B686" s="220" t="s">
        <v>4055</v>
      </c>
      <c r="C686" s="220" t="s">
        <v>17</v>
      </c>
      <c r="D686" s="220" t="s">
        <v>4056</v>
      </c>
      <c r="E686" s="220" t="s">
        <v>4057</v>
      </c>
      <c r="F686" s="220" t="s">
        <v>4058</v>
      </c>
      <c r="G686" s="220" t="s">
        <v>17</v>
      </c>
    </row>
    <row r="687" spans="1:7" x14ac:dyDescent="0.35">
      <c r="A687" s="220" t="s">
        <v>18</v>
      </c>
      <c r="B687" s="220" t="s">
        <v>4059</v>
      </c>
      <c r="C687" s="220" t="s">
        <v>4060</v>
      </c>
      <c r="D687" s="220" t="s">
        <v>4061</v>
      </c>
      <c r="E687" s="220" t="s">
        <v>4062</v>
      </c>
      <c r="F687" s="220" t="s">
        <v>4063</v>
      </c>
      <c r="G687" s="220" t="s">
        <v>4064</v>
      </c>
    </row>
    <row r="688" spans="1:7" x14ac:dyDescent="0.35">
      <c r="A688" s="220" t="s">
        <v>19</v>
      </c>
      <c r="B688" s="220" t="s">
        <v>4065</v>
      </c>
      <c r="C688" s="220" t="s">
        <v>4066</v>
      </c>
      <c r="D688" s="220" t="s">
        <v>4067</v>
      </c>
      <c r="E688" s="220" t="s">
        <v>4068</v>
      </c>
      <c r="F688" s="220" t="s">
        <v>4069</v>
      </c>
      <c r="G688" s="220" t="s">
        <v>4070</v>
      </c>
    </row>
    <row r="689" spans="1:7" x14ac:dyDescent="0.35">
      <c r="A689" s="220" t="s">
        <v>20</v>
      </c>
      <c r="B689" s="220" t="s">
        <v>4071</v>
      </c>
      <c r="C689" s="220" t="s">
        <v>4072</v>
      </c>
      <c r="D689" s="220" t="s">
        <v>4073</v>
      </c>
      <c r="E689" s="220" t="s">
        <v>4074</v>
      </c>
      <c r="F689" s="220" t="s">
        <v>4075</v>
      </c>
      <c r="G689" s="220" t="s">
        <v>4076</v>
      </c>
    </row>
    <row r="690" spans="1:7" x14ac:dyDescent="0.35">
      <c r="A690" s="220" t="s">
        <v>21</v>
      </c>
      <c r="B690" s="220" t="s">
        <v>4077</v>
      </c>
      <c r="C690" s="220" t="s">
        <v>4078</v>
      </c>
      <c r="D690" s="220" t="s">
        <v>4079</v>
      </c>
      <c r="E690" s="220" t="s">
        <v>4080</v>
      </c>
      <c r="F690" s="220" t="s">
        <v>4081</v>
      </c>
      <c r="G690" s="220" t="s">
        <v>4082</v>
      </c>
    </row>
    <row r="691" spans="1:7" x14ac:dyDescent="0.35">
      <c r="A691" s="220" t="s">
        <v>22</v>
      </c>
      <c r="B691" s="220" t="s">
        <v>4083</v>
      </c>
      <c r="C691" s="220" t="s">
        <v>4084</v>
      </c>
      <c r="D691" s="220" t="s">
        <v>4085</v>
      </c>
      <c r="E691" s="220" t="s">
        <v>4086</v>
      </c>
      <c r="F691" s="220" t="s">
        <v>4087</v>
      </c>
      <c r="G691" s="220" t="s">
        <v>4084</v>
      </c>
    </row>
    <row r="692" spans="1:7" x14ac:dyDescent="0.35">
      <c r="A692" s="220" t="s">
        <v>23</v>
      </c>
      <c r="B692" s="220" t="s">
        <v>4088</v>
      </c>
      <c r="C692" s="220" t="s">
        <v>4089</v>
      </c>
      <c r="D692" s="220" t="s">
        <v>4090</v>
      </c>
      <c r="E692" s="220" t="s">
        <v>4091</v>
      </c>
      <c r="F692" s="220" t="s">
        <v>4092</v>
      </c>
      <c r="G692" s="220" t="s">
        <v>4093</v>
      </c>
    </row>
    <row r="693" spans="1:7" x14ac:dyDescent="0.35">
      <c r="A693" s="220" t="s">
        <v>24</v>
      </c>
      <c r="B693" s="220" t="s">
        <v>4094</v>
      </c>
      <c r="C693" s="220" t="s">
        <v>4095</v>
      </c>
      <c r="D693" s="220" t="s">
        <v>4096</v>
      </c>
      <c r="E693" s="220" t="s">
        <v>4097</v>
      </c>
      <c r="F693" s="220" t="s">
        <v>4098</v>
      </c>
      <c r="G693" s="220" t="s">
        <v>4099</v>
      </c>
    </row>
    <row r="694" spans="1:7" x14ac:dyDescent="0.35">
      <c r="A694" s="220" t="s">
        <v>25</v>
      </c>
      <c r="B694" s="220" t="s">
        <v>4100</v>
      </c>
      <c r="C694" s="220" t="s">
        <v>4101</v>
      </c>
      <c r="D694" s="220" t="s">
        <v>4102</v>
      </c>
      <c r="E694" s="220" t="s">
        <v>4103</v>
      </c>
      <c r="F694" s="220" t="s">
        <v>4104</v>
      </c>
      <c r="G694" s="220" t="s">
        <v>4105</v>
      </c>
    </row>
    <row r="695" spans="1:7" x14ac:dyDescent="0.35">
      <c r="A695" s="220" t="s">
        <v>26</v>
      </c>
      <c r="B695" s="220" t="s">
        <v>4106</v>
      </c>
      <c r="C695" s="220" t="s">
        <v>4107</v>
      </c>
      <c r="D695" s="220" t="s">
        <v>4108</v>
      </c>
      <c r="E695" s="220" t="s">
        <v>4109</v>
      </c>
      <c r="F695" s="220" t="s">
        <v>8</v>
      </c>
      <c r="G695" s="220" t="s">
        <v>4110</v>
      </c>
    </row>
    <row r="696" spans="1:7" x14ac:dyDescent="0.35">
      <c r="A696" s="220" t="s">
        <v>27</v>
      </c>
      <c r="B696" s="220" t="s">
        <v>4111</v>
      </c>
      <c r="C696" s="220" t="s">
        <v>4112</v>
      </c>
      <c r="D696" s="220" t="s">
        <v>4113</v>
      </c>
      <c r="E696" s="220" t="s">
        <v>4114</v>
      </c>
      <c r="F696" s="220" t="s">
        <v>4115</v>
      </c>
      <c r="G696" s="220" t="s">
        <v>4116</v>
      </c>
    </row>
    <row r="697" spans="1:7" x14ac:dyDescent="0.35">
      <c r="A697" s="220" t="s">
        <v>28</v>
      </c>
      <c r="B697" s="220" t="s">
        <v>4117</v>
      </c>
      <c r="C697" s="220" t="s">
        <v>4118</v>
      </c>
      <c r="D697" s="220" t="s">
        <v>4119</v>
      </c>
      <c r="E697" s="220" t="s">
        <v>4087</v>
      </c>
      <c r="F697" s="220" t="s">
        <v>4120</v>
      </c>
      <c r="G697" s="220" t="s">
        <v>4121</v>
      </c>
    </row>
    <row r="698" spans="1:7" x14ac:dyDescent="0.35">
      <c r="A698" s="220" t="s">
        <v>29</v>
      </c>
      <c r="B698" s="220" t="s">
        <v>4122</v>
      </c>
      <c r="C698" s="220" t="s">
        <v>4123</v>
      </c>
      <c r="D698" s="220" t="s">
        <v>4124</v>
      </c>
      <c r="E698" s="220" t="s">
        <v>4125</v>
      </c>
      <c r="F698" s="220" t="s">
        <v>4126</v>
      </c>
      <c r="G698" s="220" t="s">
        <v>4127</v>
      </c>
    </row>
    <row r="699" spans="1:7" x14ac:dyDescent="0.35">
      <c r="A699" s="220" t="s">
        <v>30</v>
      </c>
      <c r="B699" s="220" t="s">
        <v>4128</v>
      </c>
      <c r="C699" s="220" t="s">
        <v>4129</v>
      </c>
      <c r="D699" s="220" t="s">
        <v>4130</v>
      </c>
      <c r="E699" s="220" t="s">
        <v>4131</v>
      </c>
      <c r="F699" s="220" t="s">
        <v>4132</v>
      </c>
      <c r="G699" s="220" t="s">
        <v>4133</v>
      </c>
    </row>
    <row r="700" spans="1:7" x14ac:dyDescent="0.35">
      <c r="A700" s="220" t="s">
        <v>31</v>
      </c>
      <c r="B700" s="220" t="s">
        <v>4134</v>
      </c>
      <c r="C700" s="220" t="s">
        <v>4135</v>
      </c>
      <c r="D700" s="220" t="s">
        <v>4136</v>
      </c>
      <c r="E700" s="220" t="s">
        <v>4137</v>
      </c>
      <c r="F700" s="220" t="s">
        <v>4138</v>
      </c>
      <c r="G700" s="220" t="s">
        <v>4139</v>
      </c>
    </row>
    <row r="701" spans="1:7" x14ac:dyDescent="0.35">
      <c r="A701" s="220" t="s">
        <v>32</v>
      </c>
      <c r="B701" s="220" t="s">
        <v>4140</v>
      </c>
      <c r="C701" s="220" t="s">
        <v>4141</v>
      </c>
      <c r="D701" s="220" t="s">
        <v>4142</v>
      </c>
      <c r="E701" s="220" t="s">
        <v>4143</v>
      </c>
      <c r="F701" s="220" t="s">
        <v>4144</v>
      </c>
      <c r="G701" s="220" t="s">
        <v>4145</v>
      </c>
    </row>
    <row r="702" spans="1:7" x14ac:dyDescent="0.35">
      <c r="A702" s="220" t="s">
        <v>33</v>
      </c>
      <c r="B702" s="220" t="s">
        <v>4146</v>
      </c>
      <c r="C702" s="220" t="s">
        <v>4147</v>
      </c>
      <c r="D702" s="220" t="s">
        <v>4148</v>
      </c>
      <c r="E702" s="220" t="s">
        <v>4149</v>
      </c>
      <c r="F702" s="220" t="s">
        <v>4150</v>
      </c>
      <c r="G702" s="220" t="s">
        <v>4151</v>
      </c>
    </row>
    <row r="703" spans="1:7" x14ac:dyDescent="0.35">
      <c r="A703" s="220" t="s">
        <v>34</v>
      </c>
      <c r="B703" s="220" t="s">
        <v>4152</v>
      </c>
      <c r="C703" s="220" t="s">
        <v>4153</v>
      </c>
      <c r="D703" s="220" t="s">
        <v>4154</v>
      </c>
      <c r="E703" s="220" t="s">
        <v>4155</v>
      </c>
      <c r="F703" s="220" t="s">
        <v>4156</v>
      </c>
      <c r="G703" s="220" t="s">
        <v>4153</v>
      </c>
    </row>
    <row r="704" spans="1:7" x14ac:dyDescent="0.35">
      <c r="A704" s="220" t="s">
        <v>35</v>
      </c>
      <c r="B704" s="220" t="s">
        <v>4157</v>
      </c>
      <c r="C704" s="220" t="s">
        <v>4157</v>
      </c>
      <c r="D704" s="220" t="s">
        <v>4158</v>
      </c>
      <c r="E704" s="220" t="s">
        <v>4159</v>
      </c>
      <c r="F704" s="220" t="s">
        <v>4160</v>
      </c>
      <c r="G704" s="220" t="s">
        <v>4161</v>
      </c>
    </row>
    <row r="705" spans="1:7" x14ac:dyDescent="0.35">
      <c r="A705" s="220" t="s">
        <v>36</v>
      </c>
      <c r="B705" s="220" t="s">
        <v>4162</v>
      </c>
      <c r="C705" s="220" t="s">
        <v>4163</v>
      </c>
      <c r="D705" s="220" t="s">
        <v>4164</v>
      </c>
      <c r="E705" s="220" t="s">
        <v>4165</v>
      </c>
      <c r="F705" s="220" t="s">
        <v>4166</v>
      </c>
      <c r="G705" s="220" t="s">
        <v>4163</v>
      </c>
    </row>
    <row r="706" spans="1:7" x14ac:dyDescent="0.35">
      <c r="A706" s="220" t="s">
        <v>37</v>
      </c>
      <c r="B706" s="220" t="s">
        <v>4167</v>
      </c>
      <c r="C706" s="220" t="s">
        <v>4167</v>
      </c>
      <c r="D706" s="220" t="s">
        <v>4168</v>
      </c>
      <c r="E706" s="220" t="s">
        <v>4169</v>
      </c>
      <c r="F706" s="220" t="s">
        <v>4170</v>
      </c>
      <c r="G706" s="220" t="s">
        <v>4167</v>
      </c>
    </row>
    <row r="707" spans="1:7" x14ac:dyDescent="0.35">
      <c r="A707" s="220" t="s">
        <v>38</v>
      </c>
      <c r="B707" s="220" t="s">
        <v>4171</v>
      </c>
      <c r="C707" s="220" t="s">
        <v>4172</v>
      </c>
      <c r="D707" s="220" t="s">
        <v>4173</v>
      </c>
      <c r="E707" s="220" t="s">
        <v>4174</v>
      </c>
      <c r="F707" s="220" t="s">
        <v>4175</v>
      </c>
      <c r="G707" s="220" t="s">
        <v>4176</v>
      </c>
    </row>
    <row r="708" spans="1:7" x14ac:dyDescent="0.35">
      <c r="A708" s="220" t="s">
        <v>39</v>
      </c>
      <c r="B708" s="220" t="s">
        <v>4177</v>
      </c>
      <c r="C708" s="220" t="s">
        <v>4178</v>
      </c>
      <c r="D708" s="220" t="s">
        <v>4179</v>
      </c>
      <c r="E708" s="220" t="s">
        <v>4180</v>
      </c>
      <c r="F708" s="220" t="s">
        <v>4181</v>
      </c>
      <c r="G708" s="220" t="s">
        <v>4182</v>
      </c>
    </row>
    <row r="709" spans="1:7" x14ac:dyDescent="0.35">
      <c r="A709" s="220" t="s">
        <v>40</v>
      </c>
      <c r="B709" s="220" t="s">
        <v>4183</v>
      </c>
      <c r="C709" s="220" t="s">
        <v>4184</v>
      </c>
      <c r="D709" s="220" t="s">
        <v>4185</v>
      </c>
      <c r="E709" s="220" t="s">
        <v>4186</v>
      </c>
      <c r="F709" s="220" t="s">
        <v>4187</v>
      </c>
      <c r="G709" s="220" t="s">
        <v>4188</v>
      </c>
    </row>
    <row r="710" spans="1:7" x14ac:dyDescent="0.35">
      <c r="A710" s="220" t="s">
        <v>4189</v>
      </c>
      <c r="B710" s="263" t="s">
        <v>5255</v>
      </c>
      <c r="C710" s="263" t="s">
        <v>5256</v>
      </c>
      <c r="D710" s="263" t="s">
        <v>5257</v>
      </c>
      <c r="E710" s="263" t="s">
        <v>5258</v>
      </c>
      <c r="F710" s="263" t="s">
        <v>5259</v>
      </c>
      <c r="G710" s="263" t="s">
        <v>5260</v>
      </c>
    </row>
    <row r="711" spans="1:7" x14ac:dyDescent="0.35">
      <c r="A711" s="220" t="s">
        <v>4190</v>
      </c>
      <c r="B711" s="263" t="s">
        <v>5249</v>
      </c>
      <c r="C711" s="263" t="s">
        <v>5250</v>
      </c>
      <c r="D711" s="263" t="s">
        <v>5251</v>
      </c>
      <c r="E711" s="263" t="s">
        <v>5252</v>
      </c>
      <c r="F711" s="263" t="s">
        <v>5253</v>
      </c>
      <c r="G711" s="263" t="s">
        <v>5254</v>
      </c>
    </row>
    <row r="712" spans="1:7" x14ac:dyDescent="0.35">
      <c r="A712" s="220" t="s">
        <v>41</v>
      </c>
      <c r="B712" s="220" t="s">
        <v>4191</v>
      </c>
      <c r="C712" s="220" t="s">
        <v>4192</v>
      </c>
      <c r="D712" s="220" t="s">
        <v>4193</v>
      </c>
      <c r="E712" s="220" t="s">
        <v>4194</v>
      </c>
      <c r="F712" s="220" t="s">
        <v>4195</v>
      </c>
      <c r="G712" s="220" t="s">
        <v>4192</v>
      </c>
    </row>
    <row r="713" spans="1:7" x14ac:dyDescent="0.35">
      <c r="A713" s="220" t="s">
        <v>42</v>
      </c>
      <c r="B713" s="220" t="s">
        <v>42</v>
      </c>
      <c r="C713" s="220" t="s">
        <v>4196</v>
      </c>
      <c r="D713" s="220" t="s">
        <v>4197</v>
      </c>
      <c r="E713" s="220" t="s">
        <v>4198</v>
      </c>
      <c r="F713" s="220" t="s">
        <v>4199</v>
      </c>
      <c r="G713" s="220" t="s">
        <v>4200</v>
      </c>
    </row>
    <row r="714" spans="1:7" x14ac:dyDescent="0.35">
      <c r="A714" s="220" t="s">
        <v>43</v>
      </c>
      <c r="B714" s="220" t="s">
        <v>4201</v>
      </c>
      <c r="C714" s="220" t="s">
        <v>4202</v>
      </c>
      <c r="D714" s="220" t="s">
        <v>4203</v>
      </c>
      <c r="E714" s="220" t="s">
        <v>4204</v>
      </c>
      <c r="F714" s="220" t="s">
        <v>4205</v>
      </c>
      <c r="G714" s="220" t="s">
        <v>4206</v>
      </c>
    </row>
    <row r="715" spans="1:7" x14ac:dyDescent="0.35">
      <c r="A715" s="220" t="s">
        <v>44</v>
      </c>
      <c r="B715" s="220" t="s">
        <v>4207</v>
      </c>
      <c r="C715" s="220" t="s">
        <v>4208</v>
      </c>
      <c r="D715" s="220" t="s">
        <v>4209</v>
      </c>
      <c r="E715" s="220" t="s">
        <v>4210</v>
      </c>
      <c r="F715" s="220" t="s">
        <v>4211</v>
      </c>
      <c r="G715" s="220" t="s">
        <v>4212</v>
      </c>
    </row>
    <row r="716" spans="1:7" x14ac:dyDescent="0.35">
      <c r="A716" s="220" t="s">
        <v>45</v>
      </c>
      <c r="B716" s="220" t="s">
        <v>4213</v>
      </c>
      <c r="C716" s="220" t="s">
        <v>4214</v>
      </c>
      <c r="D716" s="220" t="s">
        <v>4215</v>
      </c>
      <c r="E716" s="220" t="s">
        <v>4216</v>
      </c>
      <c r="F716" s="220" t="s">
        <v>4216</v>
      </c>
      <c r="G716" s="220" t="s">
        <v>4214</v>
      </c>
    </row>
    <row r="717" spans="1:7" x14ac:dyDescent="0.35">
      <c r="A717" s="220" t="s">
        <v>46</v>
      </c>
      <c r="B717" s="220" t="s">
        <v>4217</v>
      </c>
      <c r="C717" s="220" t="s">
        <v>4218</v>
      </c>
      <c r="D717" s="220" t="s">
        <v>4219</v>
      </c>
      <c r="E717" s="220" t="s">
        <v>4220</v>
      </c>
      <c r="F717" s="220" t="s">
        <v>4221</v>
      </c>
      <c r="G717" s="220" t="s">
        <v>4222</v>
      </c>
    </row>
    <row r="718" spans="1:7" x14ac:dyDescent="0.35">
      <c r="A718" s="220" t="s">
        <v>47</v>
      </c>
      <c r="B718" s="220" t="s">
        <v>4223</v>
      </c>
      <c r="C718" s="220" t="s">
        <v>4224</v>
      </c>
      <c r="D718" s="220" t="s">
        <v>4225</v>
      </c>
      <c r="E718" s="220" t="s">
        <v>4226</v>
      </c>
      <c r="F718" s="220" t="s">
        <v>4227</v>
      </c>
      <c r="G718" s="220" t="s">
        <v>4228</v>
      </c>
    </row>
    <row r="719" spans="1:7" x14ac:dyDescent="0.35">
      <c r="A719" s="220" t="s">
        <v>48</v>
      </c>
      <c r="B719" s="220" t="s">
        <v>4229</v>
      </c>
      <c r="C719" s="220" t="s">
        <v>4230</v>
      </c>
      <c r="D719" s="220" t="s">
        <v>4231</v>
      </c>
      <c r="E719" s="220" t="s">
        <v>4232</v>
      </c>
      <c r="F719" s="220" t="s">
        <v>4233</v>
      </c>
      <c r="G719" s="220" t="s">
        <v>4234</v>
      </c>
    </row>
    <row r="720" spans="1:7" x14ac:dyDescent="0.35">
      <c r="A720" s="220" t="s">
        <v>49</v>
      </c>
      <c r="B720" s="220" t="s">
        <v>4235</v>
      </c>
      <c r="C720" s="220" t="s">
        <v>4236</v>
      </c>
      <c r="D720" s="220" t="s">
        <v>4237</v>
      </c>
      <c r="E720" s="220" t="s">
        <v>4238</v>
      </c>
      <c r="F720" s="220" t="s">
        <v>4239</v>
      </c>
      <c r="G720" s="220" t="s">
        <v>4236</v>
      </c>
    </row>
    <row r="721" spans="1:7" x14ac:dyDescent="0.35">
      <c r="A721" s="220" t="s">
        <v>50</v>
      </c>
      <c r="B721" s="220" t="s">
        <v>4240</v>
      </c>
      <c r="C721" s="220" t="s">
        <v>4241</v>
      </c>
      <c r="D721" s="220" t="s">
        <v>4242</v>
      </c>
      <c r="E721" s="220" t="s">
        <v>4243</v>
      </c>
      <c r="F721" s="220" t="s">
        <v>4244</v>
      </c>
      <c r="G721" s="220" t="s">
        <v>4245</v>
      </c>
    </row>
    <row r="722" spans="1:7" x14ac:dyDescent="0.35">
      <c r="A722" s="220" t="s">
        <v>51</v>
      </c>
      <c r="B722" s="220" t="s">
        <v>4246</v>
      </c>
      <c r="C722" s="220" t="s">
        <v>4247</v>
      </c>
      <c r="D722" s="220" t="s">
        <v>4248</v>
      </c>
      <c r="E722" s="220" t="s">
        <v>4249</v>
      </c>
      <c r="F722" s="220" t="s">
        <v>4250</v>
      </c>
      <c r="G722" s="220" t="s">
        <v>4251</v>
      </c>
    </row>
    <row r="723" spans="1:7" x14ac:dyDescent="0.35">
      <c r="A723" s="220" t="s">
        <v>52</v>
      </c>
      <c r="B723" s="220" t="s">
        <v>52</v>
      </c>
      <c r="C723" s="220" t="s">
        <v>52</v>
      </c>
      <c r="D723" s="220" t="s">
        <v>52</v>
      </c>
      <c r="E723" s="220" t="s">
        <v>4252</v>
      </c>
      <c r="F723" s="220" t="s">
        <v>4253</v>
      </c>
      <c r="G723" s="220" t="s">
        <v>52</v>
      </c>
    </row>
    <row r="724" spans="1:7" x14ac:dyDescent="0.35">
      <c r="A724" s="220" t="s">
        <v>53</v>
      </c>
      <c r="B724" s="220" t="s">
        <v>4254</v>
      </c>
      <c r="C724" s="220" t="s">
        <v>4255</v>
      </c>
      <c r="D724" s="220" t="s">
        <v>4256</v>
      </c>
      <c r="E724" s="220" t="s">
        <v>4257</v>
      </c>
      <c r="F724" s="220" t="s">
        <v>4258</v>
      </c>
      <c r="G724" s="220" t="s">
        <v>4255</v>
      </c>
    </row>
    <row r="725" spans="1:7" x14ac:dyDescent="0.35">
      <c r="A725" s="220" t="s">
        <v>54</v>
      </c>
      <c r="B725" s="220" t="s">
        <v>4259</v>
      </c>
      <c r="C725" s="220" t="s">
        <v>4260</v>
      </c>
      <c r="D725" s="220" t="s">
        <v>4261</v>
      </c>
      <c r="E725" s="220" t="s">
        <v>4262</v>
      </c>
      <c r="F725" s="220" t="s">
        <v>4263</v>
      </c>
      <c r="G725" s="220" t="s">
        <v>4264</v>
      </c>
    </row>
    <row r="726" spans="1:7" x14ac:dyDescent="0.35">
      <c r="A726" s="220" t="s">
        <v>55</v>
      </c>
      <c r="B726" s="220" t="s">
        <v>4265</v>
      </c>
      <c r="C726" s="220" t="s">
        <v>4266</v>
      </c>
      <c r="D726" s="220" t="s">
        <v>4267</v>
      </c>
      <c r="E726" s="220" t="s">
        <v>4268</v>
      </c>
      <c r="F726" s="220" t="s">
        <v>4269</v>
      </c>
      <c r="G726" s="220" t="s">
        <v>4270</v>
      </c>
    </row>
    <row r="727" spans="1:7" x14ac:dyDescent="0.35">
      <c r="A727" s="220" t="s">
        <v>56</v>
      </c>
      <c r="B727" s="220" t="s">
        <v>4271</v>
      </c>
      <c r="C727" s="220" t="s">
        <v>4272</v>
      </c>
      <c r="D727" s="220" t="s">
        <v>4273</v>
      </c>
      <c r="E727" s="220" t="s">
        <v>4274</v>
      </c>
      <c r="F727" s="220" t="s">
        <v>4275</v>
      </c>
      <c r="G727" s="220" t="s">
        <v>4276</v>
      </c>
    </row>
    <row r="728" spans="1:7" x14ac:dyDescent="0.35">
      <c r="A728" s="220" t="s">
        <v>57</v>
      </c>
      <c r="B728" s="220" t="s">
        <v>4277</v>
      </c>
      <c r="C728" s="220" t="s">
        <v>4278</v>
      </c>
      <c r="D728" s="220" t="s">
        <v>4279</v>
      </c>
      <c r="E728" s="220" t="s">
        <v>4280</v>
      </c>
      <c r="F728" s="220" t="s">
        <v>4281</v>
      </c>
      <c r="G728" s="220" t="s">
        <v>4282</v>
      </c>
    </row>
    <row r="729" spans="1:7" x14ac:dyDescent="0.35">
      <c r="A729" s="220" t="s">
        <v>58</v>
      </c>
      <c r="B729" s="220" t="s">
        <v>4283</v>
      </c>
      <c r="C729" s="220" t="s">
        <v>4284</v>
      </c>
      <c r="D729" s="220" t="s">
        <v>4285</v>
      </c>
      <c r="E729" s="220" t="s">
        <v>4286</v>
      </c>
      <c r="F729" s="220" t="s">
        <v>4287</v>
      </c>
      <c r="G729" s="220" t="s">
        <v>4288</v>
      </c>
    </row>
    <row r="730" spans="1:7" x14ac:dyDescent="0.35">
      <c r="A730" s="220" t="s">
        <v>4289</v>
      </c>
      <c r="B730" t="s">
        <v>5273</v>
      </c>
      <c r="C730" t="s">
        <v>5274</v>
      </c>
      <c r="D730" t="s">
        <v>5275</v>
      </c>
      <c r="E730" t="s">
        <v>5276</v>
      </c>
      <c r="F730" t="s">
        <v>5271</v>
      </c>
      <c r="G730" t="s">
        <v>5274</v>
      </c>
    </row>
    <row r="731" spans="1:7" x14ac:dyDescent="0.35">
      <c r="A731" s="220" t="s">
        <v>60</v>
      </c>
      <c r="B731" s="220" t="s">
        <v>60</v>
      </c>
      <c r="C731" s="220" t="s">
        <v>4290</v>
      </c>
      <c r="D731" s="220" t="s">
        <v>4291</v>
      </c>
      <c r="E731" s="220" t="s">
        <v>4292</v>
      </c>
      <c r="F731" s="220" t="s">
        <v>4293</v>
      </c>
      <c r="G731" s="220" t="s">
        <v>4294</v>
      </c>
    </row>
    <row r="732" spans="1:7" x14ac:dyDescent="0.35">
      <c r="A732" s="220" t="s">
        <v>61</v>
      </c>
      <c r="B732" s="220" t="s">
        <v>4295</v>
      </c>
      <c r="C732" s="220" t="s">
        <v>4296</v>
      </c>
      <c r="D732" s="220" t="s">
        <v>4297</v>
      </c>
      <c r="E732" s="220" t="s">
        <v>4298</v>
      </c>
      <c r="F732" s="220" t="s">
        <v>4299</v>
      </c>
      <c r="G732" s="220" t="s">
        <v>4300</v>
      </c>
    </row>
    <row r="733" spans="1:7" x14ac:dyDescent="0.35">
      <c r="A733" s="220" t="s">
        <v>4301</v>
      </c>
      <c r="B733" s="261" t="s">
        <v>5210</v>
      </c>
      <c r="C733" s="261" t="s">
        <v>5211</v>
      </c>
      <c r="D733" s="261" t="s">
        <v>5212</v>
      </c>
      <c r="E733" s="261" t="s">
        <v>5213</v>
      </c>
      <c r="F733" s="261" t="s">
        <v>5214</v>
      </c>
      <c r="G733" s="261" t="s">
        <v>5215</v>
      </c>
    </row>
    <row r="734" spans="1:7" x14ac:dyDescent="0.35">
      <c r="A734" s="220" t="s">
        <v>62</v>
      </c>
      <c r="B734" s="220" t="s">
        <v>4302</v>
      </c>
      <c r="C734" s="220" t="s">
        <v>4303</v>
      </c>
      <c r="D734" s="220" t="s">
        <v>4304</v>
      </c>
      <c r="E734" s="220" t="s">
        <v>4305</v>
      </c>
      <c r="F734" s="220" t="s">
        <v>4306</v>
      </c>
      <c r="G734" s="220" t="s">
        <v>4307</v>
      </c>
    </row>
    <row r="735" spans="1:7" x14ac:dyDescent="0.35">
      <c r="A735" s="220" t="s">
        <v>63</v>
      </c>
      <c r="B735" s="220" t="s">
        <v>4308</v>
      </c>
      <c r="C735" s="220" t="s">
        <v>4309</v>
      </c>
      <c r="D735" s="220" t="s">
        <v>4310</v>
      </c>
      <c r="E735" s="220" t="s">
        <v>4311</v>
      </c>
      <c r="F735" s="220" t="s">
        <v>4312</v>
      </c>
      <c r="G735" s="220" t="s">
        <v>4313</v>
      </c>
    </row>
    <row r="736" spans="1:7" x14ac:dyDescent="0.35">
      <c r="A736" s="220" t="s">
        <v>64</v>
      </c>
      <c r="B736" s="220" t="s">
        <v>4314</v>
      </c>
      <c r="C736" s="220" t="s">
        <v>4315</v>
      </c>
      <c r="D736" s="220" t="s">
        <v>4316</v>
      </c>
      <c r="E736" s="220" t="s">
        <v>4317</v>
      </c>
      <c r="F736" s="220" t="s">
        <v>4318</v>
      </c>
      <c r="G736" s="220" t="s">
        <v>4319</v>
      </c>
    </row>
    <row r="737" spans="1:7" x14ac:dyDescent="0.35">
      <c r="A737" s="220" t="s">
        <v>65</v>
      </c>
      <c r="B737" s="220" t="s">
        <v>4134</v>
      </c>
      <c r="C737" s="220" t="s">
        <v>4320</v>
      </c>
      <c r="D737" s="220" t="s">
        <v>4321</v>
      </c>
      <c r="E737" s="220" t="s">
        <v>4322</v>
      </c>
      <c r="F737" s="220" t="s">
        <v>4318</v>
      </c>
      <c r="G737" s="220" t="s">
        <v>4323</v>
      </c>
    </row>
    <row r="738" spans="1:7" x14ac:dyDescent="0.35">
      <c r="A738" s="220" t="s">
        <v>66</v>
      </c>
      <c r="B738" s="220" t="s">
        <v>4324</v>
      </c>
      <c r="C738" s="220" t="s">
        <v>4325</v>
      </c>
      <c r="D738" s="220" t="s">
        <v>4324</v>
      </c>
      <c r="E738" s="220" t="s">
        <v>4326</v>
      </c>
      <c r="F738" s="220" t="s">
        <v>4327</v>
      </c>
      <c r="G738" s="220" t="s">
        <v>4328</v>
      </c>
    </row>
    <row r="739" spans="1:7" x14ac:dyDescent="0.35">
      <c r="A739" s="220" t="s">
        <v>67</v>
      </c>
      <c r="B739" s="220" t="s">
        <v>4329</v>
      </c>
      <c r="C739" s="220" t="s">
        <v>4330</v>
      </c>
      <c r="D739" s="220" t="s">
        <v>4331</v>
      </c>
      <c r="E739" s="220" t="s">
        <v>4332</v>
      </c>
      <c r="F739" s="220" t="s">
        <v>4333</v>
      </c>
      <c r="G739" s="220" t="s">
        <v>4334</v>
      </c>
    </row>
    <row r="740" spans="1:7" x14ac:dyDescent="0.35">
      <c r="A740" s="220" t="s">
        <v>68</v>
      </c>
      <c r="B740" s="220" t="s">
        <v>4335</v>
      </c>
      <c r="C740" s="220" t="s">
        <v>4336</v>
      </c>
      <c r="D740" s="220" t="s">
        <v>4337</v>
      </c>
      <c r="E740" s="220" t="s">
        <v>4338</v>
      </c>
      <c r="F740" s="220" t="s">
        <v>4339</v>
      </c>
      <c r="G740" s="220" t="s">
        <v>4340</v>
      </c>
    </row>
    <row r="741" spans="1:7" x14ac:dyDescent="0.35">
      <c r="A741" s="220" t="s">
        <v>69</v>
      </c>
      <c r="B741" s="220" t="s">
        <v>4341</v>
      </c>
      <c r="C741" s="220" t="s">
        <v>4342</v>
      </c>
      <c r="D741" s="220" t="s">
        <v>4343</v>
      </c>
      <c r="E741" s="220" t="s">
        <v>4344</v>
      </c>
      <c r="F741" s="220" t="s">
        <v>4345</v>
      </c>
      <c r="G741" s="220" t="s">
        <v>4346</v>
      </c>
    </row>
    <row r="742" spans="1:7" x14ac:dyDescent="0.35">
      <c r="A742" s="220" t="s">
        <v>70</v>
      </c>
      <c r="B742" s="220" t="s">
        <v>4347</v>
      </c>
      <c r="C742" s="220" t="s">
        <v>4348</v>
      </c>
      <c r="D742" s="220" t="s">
        <v>4349</v>
      </c>
      <c r="E742" s="220" t="s">
        <v>4350</v>
      </c>
      <c r="F742" s="220" t="s">
        <v>4351</v>
      </c>
      <c r="G742" s="220" t="s">
        <v>4352</v>
      </c>
    </row>
    <row r="743" spans="1:7" x14ac:dyDescent="0.35">
      <c r="A743" s="220" t="s">
        <v>4353</v>
      </c>
      <c r="B743" t="s">
        <v>5267</v>
      </c>
      <c r="C743" t="s">
        <v>5268</v>
      </c>
      <c r="D743" t="s">
        <v>5269</v>
      </c>
      <c r="E743" t="s">
        <v>5270</v>
      </c>
      <c r="F743" t="s">
        <v>5271</v>
      </c>
      <c r="G743" t="s">
        <v>5272</v>
      </c>
    </row>
    <row r="744" spans="1:7" x14ac:dyDescent="0.35">
      <c r="A744" s="220" t="s">
        <v>4354</v>
      </c>
      <c r="B744" t="s">
        <v>5261</v>
      </c>
      <c r="C744" t="s">
        <v>5262</v>
      </c>
      <c r="D744" t="s">
        <v>5263</v>
      </c>
      <c r="E744" t="s">
        <v>5264</v>
      </c>
      <c r="F744" t="s">
        <v>5265</v>
      </c>
      <c r="G744" t="s">
        <v>5266</v>
      </c>
    </row>
    <row r="745" spans="1:7" x14ac:dyDescent="0.35">
      <c r="A745" s="220" t="s">
        <v>71</v>
      </c>
      <c r="B745" s="220" t="s">
        <v>4355</v>
      </c>
      <c r="C745" s="220" t="s">
        <v>4356</v>
      </c>
      <c r="D745" s="220" t="s">
        <v>4357</v>
      </c>
      <c r="E745" s="220" t="s">
        <v>4358</v>
      </c>
      <c r="F745" s="220" t="s">
        <v>4359</v>
      </c>
      <c r="G745" s="220" t="s">
        <v>4356</v>
      </c>
    </row>
    <row r="746" spans="1:7" x14ac:dyDescent="0.35">
      <c r="A746" s="220" t="s">
        <v>72</v>
      </c>
      <c r="B746" s="220" t="s">
        <v>4360</v>
      </c>
      <c r="C746" s="220" t="s">
        <v>4361</v>
      </c>
      <c r="D746" s="220" t="s">
        <v>4362</v>
      </c>
      <c r="E746" s="220" t="s">
        <v>4363</v>
      </c>
      <c r="F746" s="220" t="s">
        <v>4364</v>
      </c>
      <c r="G746" s="220" t="s">
        <v>4365</v>
      </c>
    </row>
    <row r="747" spans="1:7" x14ac:dyDescent="0.35">
      <c r="A747" s="220" t="s">
        <v>73</v>
      </c>
      <c r="B747" s="220" t="s">
        <v>4366</v>
      </c>
      <c r="C747" s="220" t="s">
        <v>4367</v>
      </c>
      <c r="D747" s="220" t="s">
        <v>4368</v>
      </c>
      <c r="E747" s="220" t="s">
        <v>4369</v>
      </c>
      <c r="F747" s="220" t="s">
        <v>4370</v>
      </c>
      <c r="G747" s="220" t="s">
        <v>4367</v>
      </c>
    </row>
    <row r="748" spans="1:7" x14ac:dyDescent="0.35">
      <c r="A748" s="220" t="s">
        <v>74</v>
      </c>
      <c r="B748" s="220" t="s">
        <v>4371</v>
      </c>
      <c r="C748" s="220" t="s">
        <v>4372</v>
      </c>
      <c r="D748" s="220" t="s">
        <v>4373</v>
      </c>
      <c r="E748" s="220" t="s">
        <v>4374</v>
      </c>
      <c r="F748" s="220" t="s">
        <v>4375</v>
      </c>
      <c r="G748" s="220" t="s">
        <v>4376</v>
      </c>
    </row>
    <row r="749" spans="1:7" x14ac:dyDescent="0.35">
      <c r="A749" s="220" t="s">
        <v>75</v>
      </c>
      <c r="B749" s="220" t="s">
        <v>4377</v>
      </c>
      <c r="C749" s="220" t="s">
        <v>4378</v>
      </c>
      <c r="D749" s="220" t="s">
        <v>4379</v>
      </c>
      <c r="E749" s="220" t="s">
        <v>4380</v>
      </c>
      <c r="F749" s="220" t="s">
        <v>4381</v>
      </c>
      <c r="G749" s="220" t="s">
        <v>4382</v>
      </c>
    </row>
    <row r="750" spans="1:7" x14ac:dyDescent="0.35">
      <c r="A750" s="220" t="s">
        <v>76</v>
      </c>
      <c r="B750" s="220" t="s">
        <v>4383</v>
      </c>
      <c r="C750" s="220" t="s">
        <v>4384</v>
      </c>
      <c r="D750" s="220" t="s">
        <v>4385</v>
      </c>
      <c r="E750" s="220" t="s">
        <v>4386</v>
      </c>
      <c r="F750" s="220" t="s">
        <v>4387</v>
      </c>
      <c r="G750" s="220" t="s">
        <v>4388</v>
      </c>
    </row>
    <row r="751" spans="1:7" x14ac:dyDescent="0.35">
      <c r="A751" s="220" t="s">
        <v>77</v>
      </c>
      <c r="B751" s="220" t="s">
        <v>4389</v>
      </c>
      <c r="C751" s="220" t="s">
        <v>4390</v>
      </c>
      <c r="D751" s="220" t="s">
        <v>4391</v>
      </c>
      <c r="E751" s="220" t="s">
        <v>4392</v>
      </c>
      <c r="F751" s="220" t="s">
        <v>4393</v>
      </c>
      <c r="G751" s="220" t="s">
        <v>4394</v>
      </c>
    </row>
    <row r="752" spans="1:7" x14ac:dyDescent="0.35">
      <c r="A752" s="220" t="s">
        <v>78</v>
      </c>
      <c r="B752" s="220" t="s">
        <v>78</v>
      </c>
      <c r="C752" s="220" t="s">
        <v>78</v>
      </c>
      <c r="D752" s="220" t="s">
        <v>78</v>
      </c>
      <c r="E752" s="220" t="s">
        <v>4395</v>
      </c>
      <c r="F752" s="220" t="s">
        <v>4396</v>
      </c>
      <c r="G752" s="220" t="s">
        <v>78</v>
      </c>
    </row>
    <row r="753" spans="1:7" x14ac:dyDescent="0.35">
      <c r="A753" s="220" t="s">
        <v>79</v>
      </c>
      <c r="B753" s="220" t="s">
        <v>4397</v>
      </c>
      <c r="C753" s="220" t="s">
        <v>4398</v>
      </c>
      <c r="D753" s="220" t="s">
        <v>4399</v>
      </c>
      <c r="E753" s="220" t="s">
        <v>4400</v>
      </c>
      <c r="F753" s="220" t="s">
        <v>4401</v>
      </c>
      <c r="G753" s="220" t="s">
        <v>4402</v>
      </c>
    </row>
    <row r="754" spans="1:7" x14ac:dyDescent="0.35">
      <c r="A754" s="220" t="s">
        <v>80</v>
      </c>
      <c r="B754" s="220" t="s">
        <v>4403</v>
      </c>
      <c r="C754" s="220" t="s">
        <v>4404</v>
      </c>
      <c r="D754" s="220" t="s">
        <v>4405</v>
      </c>
      <c r="E754" s="220" t="s">
        <v>4406</v>
      </c>
      <c r="F754" s="220" t="s">
        <v>4407</v>
      </c>
      <c r="G754" s="220" t="s">
        <v>4408</v>
      </c>
    </row>
    <row r="755" spans="1:7" x14ac:dyDescent="0.35">
      <c r="A755" s="220" t="s">
        <v>81</v>
      </c>
      <c r="B755" s="220" t="s">
        <v>4409</v>
      </c>
      <c r="C755" s="220" t="s">
        <v>4410</v>
      </c>
      <c r="D755" s="220" t="s">
        <v>4411</v>
      </c>
      <c r="E755" s="220" t="s">
        <v>4412</v>
      </c>
      <c r="F755" s="220" t="s">
        <v>4413</v>
      </c>
      <c r="G755" s="220" t="s">
        <v>4414</v>
      </c>
    </row>
    <row r="756" spans="1:7" x14ac:dyDescent="0.35">
      <c r="A756" s="220" t="s">
        <v>82</v>
      </c>
      <c r="B756" s="220" t="s">
        <v>4415</v>
      </c>
      <c r="C756" s="220" t="s">
        <v>4416</v>
      </c>
      <c r="D756" s="220" t="s">
        <v>4417</v>
      </c>
      <c r="E756" s="220" t="s">
        <v>4418</v>
      </c>
      <c r="F756" s="220" t="s">
        <v>4419</v>
      </c>
      <c r="G756" s="220" t="s">
        <v>4420</v>
      </c>
    </row>
    <row r="757" spans="1:7" x14ac:dyDescent="0.35">
      <c r="A757" s="220" t="s">
        <v>83</v>
      </c>
      <c r="B757" s="220" t="s">
        <v>4421</v>
      </c>
      <c r="C757" s="220" t="s">
        <v>4340</v>
      </c>
      <c r="D757" s="220" t="s">
        <v>4422</v>
      </c>
      <c r="E757" s="220" t="s">
        <v>4423</v>
      </c>
      <c r="F757" s="220" t="s">
        <v>4424</v>
      </c>
      <c r="G757" s="220" t="s">
        <v>4425</v>
      </c>
    </row>
    <row r="758" spans="1:7" x14ac:dyDescent="0.35">
      <c r="A758" s="220" t="s">
        <v>84</v>
      </c>
      <c r="B758" s="220" t="s">
        <v>4426</v>
      </c>
      <c r="C758" s="220" t="s">
        <v>4427</v>
      </c>
      <c r="D758" s="220" t="s">
        <v>4428</v>
      </c>
      <c r="E758" s="220" t="s">
        <v>4429</v>
      </c>
      <c r="F758" s="220" t="s">
        <v>4430</v>
      </c>
      <c r="G758" s="220" t="s">
        <v>4431</v>
      </c>
    </row>
    <row r="759" spans="1:7" x14ac:dyDescent="0.35">
      <c r="A759" s="220" t="s">
        <v>85</v>
      </c>
      <c r="B759" s="220" t="s">
        <v>4432</v>
      </c>
      <c r="C759" s="220" t="s">
        <v>4433</v>
      </c>
      <c r="D759" s="220" t="s">
        <v>4434</v>
      </c>
      <c r="E759" s="220" t="s">
        <v>4435</v>
      </c>
      <c r="F759" s="220" t="s">
        <v>4436</v>
      </c>
      <c r="G759" s="220" t="s">
        <v>4433</v>
      </c>
    </row>
    <row r="760" spans="1:7" x14ac:dyDescent="0.35">
      <c r="A760" s="220" t="s">
        <v>86</v>
      </c>
      <c r="B760" s="220" t="s">
        <v>4437</v>
      </c>
      <c r="C760" s="220" t="s">
        <v>4438</v>
      </c>
      <c r="D760" s="220" t="s">
        <v>4439</v>
      </c>
      <c r="E760" s="220" t="s">
        <v>4440</v>
      </c>
      <c r="F760" s="220" t="s">
        <v>4441</v>
      </c>
      <c r="G760" s="220" t="s">
        <v>4442</v>
      </c>
    </row>
    <row r="761" spans="1:7" x14ac:dyDescent="0.35">
      <c r="A761" s="220" t="s">
        <v>87</v>
      </c>
      <c r="B761" s="220" t="s">
        <v>4443</v>
      </c>
      <c r="C761" s="220" t="s">
        <v>4444</v>
      </c>
      <c r="D761" s="220" t="s">
        <v>4445</v>
      </c>
      <c r="E761" s="220" t="s">
        <v>4446</v>
      </c>
      <c r="F761" s="220" t="s">
        <v>4447</v>
      </c>
      <c r="G761" s="220" t="s">
        <v>4448</v>
      </c>
    </row>
    <row r="762" spans="1:7" x14ac:dyDescent="0.35">
      <c r="A762" s="220" t="s">
        <v>88</v>
      </c>
      <c r="B762" s="220" t="s">
        <v>4449</v>
      </c>
      <c r="C762" s="220" t="s">
        <v>4450</v>
      </c>
      <c r="D762" s="220" t="s">
        <v>4451</v>
      </c>
      <c r="E762" s="220" t="s">
        <v>4452</v>
      </c>
      <c r="F762" s="220" t="s">
        <v>4453</v>
      </c>
      <c r="G762" s="220" t="s">
        <v>4450</v>
      </c>
    </row>
    <row r="763" spans="1:7" x14ac:dyDescent="0.35">
      <c r="A763" s="220" t="s">
        <v>89</v>
      </c>
      <c r="B763" s="220" t="s">
        <v>4454</v>
      </c>
      <c r="C763" s="220" t="s">
        <v>4454</v>
      </c>
      <c r="D763" s="220" t="s">
        <v>4455</v>
      </c>
      <c r="E763" s="220" t="s">
        <v>4456</v>
      </c>
      <c r="F763" s="220" t="s">
        <v>4457</v>
      </c>
      <c r="G763" s="220" t="s">
        <v>4454</v>
      </c>
    </row>
    <row r="764" spans="1:7" x14ac:dyDescent="0.35">
      <c r="A764" s="220" t="s">
        <v>90</v>
      </c>
      <c r="B764" s="220" t="s">
        <v>4458</v>
      </c>
      <c r="C764" s="220" t="s">
        <v>4459</v>
      </c>
      <c r="D764" s="220" t="s">
        <v>4458</v>
      </c>
      <c r="E764" s="220" t="s">
        <v>4460</v>
      </c>
      <c r="F764" s="220" t="s">
        <v>4461</v>
      </c>
      <c r="G764" s="220" t="s">
        <v>4462</v>
      </c>
    </row>
    <row r="765" spans="1:7" x14ac:dyDescent="0.35">
      <c r="A765" s="220" t="s">
        <v>91</v>
      </c>
      <c r="B765" s="220" t="s">
        <v>4463</v>
      </c>
      <c r="C765" s="220" t="s">
        <v>4464</v>
      </c>
      <c r="D765" s="220" t="s">
        <v>4465</v>
      </c>
      <c r="E765" s="220" t="s">
        <v>4466</v>
      </c>
      <c r="F765" s="220" t="s">
        <v>4466</v>
      </c>
      <c r="G765" s="220" t="s">
        <v>4464</v>
      </c>
    </row>
    <row r="766" spans="1:7" x14ac:dyDescent="0.35">
      <c r="A766" s="220" t="s">
        <v>92</v>
      </c>
      <c r="B766" s="220" t="s">
        <v>4467</v>
      </c>
      <c r="C766" s="220" t="s">
        <v>4468</v>
      </c>
      <c r="D766" s="220" t="s">
        <v>4469</v>
      </c>
      <c r="E766" s="220" t="s">
        <v>4470</v>
      </c>
      <c r="F766" s="220" t="s">
        <v>4471</v>
      </c>
      <c r="G766" s="220" t="s">
        <v>4472</v>
      </c>
    </row>
    <row r="767" spans="1:7" x14ac:dyDescent="0.35">
      <c r="A767" s="220" t="s">
        <v>93</v>
      </c>
      <c r="B767" s="220" t="s">
        <v>4473</v>
      </c>
      <c r="C767" s="220" t="s">
        <v>4474</v>
      </c>
      <c r="D767" s="220" t="s">
        <v>4475</v>
      </c>
      <c r="E767" s="220" t="s">
        <v>4476</v>
      </c>
      <c r="F767" s="220" t="s">
        <v>4477</v>
      </c>
      <c r="G767" s="220" t="s">
        <v>4478</v>
      </c>
    </row>
    <row r="768" spans="1:7" x14ac:dyDescent="0.35">
      <c r="A768" s="270" t="s">
        <v>5344</v>
      </c>
      <c r="B768" s="271" t="s">
        <v>5345</v>
      </c>
      <c r="C768" s="271" t="s">
        <v>5346</v>
      </c>
      <c r="D768" s="271" t="s">
        <v>5345</v>
      </c>
      <c r="E768" s="271" t="s">
        <v>5347</v>
      </c>
      <c r="F768" s="271" t="s">
        <v>5348</v>
      </c>
      <c r="G768" s="271" t="s">
        <v>5349</v>
      </c>
    </row>
    <row r="769" spans="1:7" x14ac:dyDescent="0.35">
      <c r="A769" s="220" t="s">
        <v>94</v>
      </c>
      <c r="B769" s="220" t="s">
        <v>4479</v>
      </c>
      <c r="C769" s="220" t="s">
        <v>4480</v>
      </c>
      <c r="D769" s="220" t="s">
        <v>4481</v>
      </c>
      <c r="E769" s="220" t="s">
        <v>4482</v>
      </c>
      <c r="F769" s="220" t="s">
        <v>4483</v>
      </c>
      <c r="G769" s="220" t="s">
        <v>4484</v>
      </c>
    </row>
    <row r="770" spans="1:7" x14ac:dyDescent="0.35">
      <c r="A770" s="220" t="s">
        <v>95</v>
      </c>
      <c r="B770" s="220" t="s">
        <v>4485</v>
      </c>
      <c r="C770" s="220" t="s">
        <v>4486</v>
      </c>
      <c r="D770" s="220" t="s">
        <v>4487</v>
      </c>
      <c r="E770" s="220" t="s">
        <v>4488</v>
      </c>
      <c r="F770" s="220" t="s">
        <v>4489</v>
      </c>
      <c r="G770" s="220" t="s">
        <v>4490</v>
      </c>
    </row>
    <row r="771" spans="1:7" x14ac:dyDescent="0.35">
      <c r="A771" s="220" t="s">
        <v>96</v>
      </c>
      <c r="B771" s="220" t="s">
        <v>4491</v>
      </c>
      <c r="C771" s="220" t="s">
        <v>4492</v>
      </c>
      <c r="D771" s="220" t="s">
        <v>4493</v>
      </c>
      <c r="E771" s="220" t="s">
        <v>4494</v>
      </c>
      <c r="F771" s="220" t="s">
        <v>4494</v>
      </c>
      <c r="G771" s="220" t="s">
        <v>4495</v>
      </c>
    </row>
    <row r="772" spans="1:7" x14ac:dyDescent="0.35">
      <c r="A772" s="220" t="s">
        <v>97</v>
      </c>
      <c r="B772" s="220" t="s">
        <v>4496</v>
      </c>
      <c r="C772" s="220" t="s">
        <v>4497</v>
      </c>
      <c r="D772" s="220" t="s">
        <v>4498</v>
      </c>
      <c r="E772" s="220" t="s">
        <v>4499</v>
      </c>
      <c r="F772" s="220" t="s">
        <v>4500</v>
      </c>
      <c r="G772" s="220" t="s">
        <v>4501</v>
      </c>
    </row>
    <row r="773" spans="1:7" x14ac:dyDescent="0.35">
      <c r="A773" s="220" t="s">
        <v>98</v>
      </c>
      <c r="B773" s="220" t="s">
        <v>4502</v>
      </c>
      <c r="C773" s="220" t="s">
        <v>4503</v>
      </c>
      <c r="D773" s="220" t="s">
        <v>4504</v>
      </c>
      <c r="E773" s="220" t="s">
        <v>4505</v>
      </c>
      <c r="F773" s="220" t="s">
        <v>4506</v>
      </c>
      <c r="G773" s="220" t="s">
        <v>4507</v>
      </c>
    </row>
    <row r="774" spans="1:7" x14ac:dyDescent="0.35">
      <c r="A774" s="220" t="s">
        <v>99</v>
      </c>
      <c r="B774" s="220" t="s">
        <v>4508</v>
      </c>
      <c r="C774" s="220" t="s">
        <v>4509</v>
      </c>
      <c r="D774" s="220" t="s">
        <v>4510</v>
      </c>
      <c r="E774" s="220" t="s">
        <v>4511</v>
      </c>
      <c r="F774" s="220" t="s">
        <v>4512</v>
      </c>
      <c r="G774" s="220" t="s">
        <v>4513</v>
      </c>
    </row>
    <row r="775" spans="1:7" x14ac:dyDescent="0.35">
      <c r="A775" s="220" t="s">
        <v>100</v>
      </c>
      <c r="B775" s="220" t="s">
        <v>4514</v>
      </c>
      <c r="C775" s="220" t="s">
        <v>4515</v>
      </c>
      <c r="D775" s="220" t="s">
        <v>4516</v>
      </c>
      <c r="E775" s="220" t="s">
        <v>4517</v>
      </c>
      <c r="F775" s="220" t="s">
        <v>4518</v>
      </c>
      <c r="G775" s="220" t="s">
        <v>4519</v>
      </c>
    </row>
    <row r="776" spans="1:7" x14ac:dyDescent="0.35">
      <c r="A776" s="220" t="s">
        <v>101</v>
      </c>
      <c r="B776" s="220" t="s">
        <v>4520</v>
      </c>
      <c r="C776" s="220" t="s">
        <v>4521</v>
      </c>
      <c r="D776" s="220" t="s">
        <v>4522</v>
      </c>
      <c r="E776" s="220" t="s">
        <v>4523</v>
      </c>
      <c r="F776" s="220" t="s">
        <v>4524</v>
      </c>
      <c r="G776" s="220" t="s">
        <v>4525</v>
      </c>
    </row>
    <row r="777" spans="1:7" x14ac:dyDescent="0.35">
      <c r="A777" s="220" t="s">
        <v>102</v>
      </c>
      <c r="B777" s="220" t="s">
        <v>4526</v>
      </c>
      <c r="C777" s="220" t="s">
        <v>4527</v>
      </c>
      <c r="D777" s="220" t="s">
        <v>4528</v>
      </c>
      <c r="E777" s="220" t="s">
        <v>4529</v>
      </c>
      <c r="F777" s="220" t="s">
        <v>4530</v>
      </c>
      <c r="G777" s="220" t="s">
        <v>4531</v>
      </c>
    </row>
    <row r="778" spans="1:7" x14ac:dyDescent="0.35">
      <c r="A778" s="220" t="s">
        <v>103</v>
      </c>
      <c r="B778" s="220" t="s">
        <v>4532</v>
      </c>
      <c r="C778" s="220" t="s">
        <v>4533</v>
      </c>
      <c r="D778" s="220" t="s">
        <v>4534</v>
      </c>
      <c r="E778" s="220" t="s">
        <v>4535</v>
      </c>
      <c r="F778" s="220" t="s">
        <v>4536</v>
      </c>
      <c r="G778" s="220" t="s">
        <v>4537</v>
      </c>
    </row>
    <row r="779" spans="1:7" x14ac:dyDescent="0.35">
      <c r="A779" s="220" t="s">
        <v>104</v>
      </c>
      <c r="B779" s="220" t="s">
        <v>4538</v>
      </c>
      <c r="C779" s="220" t="s">
        <v>4539</v>
      </c>
      <c r="D779" s="220" t="s">
        <v>4540</v>
      </c>
      <c r="E779" s="220" t="s">
        <v>4541</v>
      </c>
      <c r="F779" s="220" t="s">
        <v>4542</v>
      </c>
      <c r="G779" s="220" t="s">
        <v>4543</v>
      </c>
    </row>
    <row r="780" spans="1:7" x14ac:dyDescent="0.35">
      <c r="A780" s="220" t="s">
        <v>4544</v>
      </c>
      <c r="B780" s="261" t="s">
        <v>5216</v>
      </c>
      <c r="C780" s="261" t="s">
        <v>5217</v>
      </c>
      <c r="D780" s="261" t="s">
        <v>5218</v>
      </c>
      <c r="E780" s="261" t="s">
        <v>5219</v>
      </c>
      <c r="F780" s="261" t="s">
        <v>5220</v>
      </c>
      <c r="G780" s="261" t="s">
        <v>5221</v>
      </c>
    </row>
    <row r="781" spans="1:7" x14ac:dyDescent="0.35">
      <c r="A781" s="220" t="s">
        <v>105</v>
      </c>
      <c r="B781" s="220" t="s">
        <v>4545</v>
      </c>
      <c r="C781" s="220" t="s">
        <v>4546</v>
      </c>
      <c r="D781" s="220" t="s">
        <v>4547</v>
      </c>
      <c r="E781" s="220" t="s">
        <v>4548</v>
      </c>
      <c r="F781" s="220" t="s">
        <v>4549</v>
      </c>
      <c r="G781" s="220" t="s">
        <v>4550</v>
      </c>
    </row>
    <row r="782" spans="1:7" x14ac:dyDescent="0.35">
      <c r="A782" s="220" t="s">
        <v>106</v>
      </c>
      <c r="B782" s="220" t="s">
        <v>4551</v>
      </c>
      <c r="C782" s="220" t="s">
        <v>4552</v>
      </c>
      <c r="D782" s="220" t="s">
        <v>4553</v>
      </c>
      <c r="E782" s="220" t="s">
        <v>4554</v>
      </c>
      <c r="F782" s="220" t="s">
        <v>4555</v>
      </c>
      <c r="G782" s="220" t="s">
        <v>4556</v>
      </c>
    </row>
    <row r="783" spans="1:7" x14ac:dyDescent="0.35">
      <c r="A783" s="220" t="s">
        <v>107</v>
      </c>
      <c r="B783" s="220" t="s">
        <v>4557</v>
      </c>
      <c r="C783" s="220" t="s">
        <v>4558</v>
      </c>
      <c r="D783" s="220" t="s">
        <v>4559</v>
      </c>
      <c r="E783" s="220" t="s">
        <v>4560</v>
      </c>
      <c r="F783" s="220" t="s">
        <v>4561</v>
      </c>
      <c r="G783" s="220" t="s">
        <v>4562</v>
      </c>
    </row>
    <row r="784" spans="1:7" x14ac:dyDescent="0.35">
      <c r="A784" s="220" t="s">
        <v>108</v>
      </c>
      <c r="B784" s="220" t="s">
        <v>4563</v>
      </c>
      <c r="C784" s="220" t="s">
        <v>4564</v>
      </c>
      <c r="D784" s="220" t="s">
        <v>4565</v>
      </c>
      <c r="E784" s="220" t="s">
        <v>4566</v>
      </c>
      <c r="F784" s="220" t="s">
        <v>4567</v>
      </c>
      <c r="G784" s="220" t="s">
        <v>4568</v>
      </c>
    </row>
    <row r="785" spans="1:7" x14ac:dyDescent="0.35">
      <c r="A785" s="220" t="s">
        <v>109</v>
      </c>
      <c r="B785" s="220" t="s">
        <v>4569</v>
      </c>
      <c r="C785" s="220" t="s">
        <v>4570</v>
      </c>
      <c r="D785" s="220" t="s">
        <v>4571</v>
      </c>
      <c r="E785" s="220" t="s">
        <v>4572</v>
      </c>
      <c r="F785" s="220" t="s">
        <v>4573</v>
      </c>
      <c r="G785" s="220" t="s">
        <v>4574</v>
      </c>
    </row>
    <row r="786" spans="1:7" x14ac:dyDescent="0.35">
      <c r="A786" s="220" t="s">
        <v>110</v>
      </c>
      <c r="B786" s="220" t="s">
        <v>4575</v>
      </c>
      <c r="C786" s="220" t="s">
        <v>4576</v>
      </c>
      <c r="D786" s="220" t="s">
        <v>4577</v>
      </c>
      <c r="E786" s="220" t="s">
        <v>4578</v>
      </c>
      <c r="F786" s="220" t="s">
        <v>4579</v>
      </c>
      <c r="G786" s="220" t="s">
        <v>4580</v>
      </c>
    </row>
    <row r="787" spans="1:7" x14ac:dyDescent="0.35">
      <c r="A787" s="220" t="s">
        <v>111</v>
      </c>
      <c r="B787" s="220" t="s">
        <v>4581</v>
      </c>
      <c r="C787" s="220" t="s">
        <v>4582</v>
      </c>
      <c r="D787" s="220" t="s">
        <v>4583</v>
      </c>
      <c r="E787" s="220" t="s">
        <v>4584</v>
      </c>
      <c r="F787" s="220" t="s">
        <v>4585</v>
      </c>
      <c r="G787" s="220" t="s">
        <v>4586</v>
      </c>
    </row>
    <row r="788" spans="1:7" x14ac:dyDescent="0.35">
      <c r="A788" s="220" t="s">
        <v>112</v>
      </c>
      <c r="B788" s="220" t="s">
        <v>4587</v>
      </c>
      <c r="C788" s="220" t="s">
        <v>4588</v>
      </c>
      <c r="D788" s="220" t="s">
        <v>4589</v>
      </c>
      <c r="E788" s="220" t="s">
        <v>4590</v>
      </c>
      <c r="F788" s="220" t="s">
        <v>4590</v>
      </c>
      <c r="G788" s="220" t="s">
        <v>4591</v>
      </c>
    </row>
    <row r="789" spans="1:7" x14ac:dyDescent="0.35">
      <c r="A789" s="220" t="s">
        <v>113</v>
      </c>
      <c r="B789" s="220" t="s">
        <v>4592</v>
      </c>
      <c r="C789" s="220" t="s">
        <v>4593</v>
      </c>
      <c r="D789" s="220" t="s">
        <v>4594</v>
      </c>
      <c r="E789" s="220" t="s">
        <v>4595</v>
      </c>
      <c r="F789" s="220" t="s">
        <v>4596</v>
      </c>
      <c r="G789" s="220" t="s">
        <v>4597</v>
      </c>
    </row>
    <row r="790" spans="1:7" x14ac:dyDescent="0.35">
      <c r="A790" s="220" t="s">
        <v>114</v>
      </c>
      <c r="B790" s="220" t="s">
        <v>4598</v>
      </c>
      <c r="C790" s="220" t="s">
        <v>4599</v>
      </c>
      <c r="D790" s="220" t="s">
        <v>4600</v>
      </c>
      <c r="E790" s="220" t="s">
        <v>4601</v>
      </c>
      <c r="F790" s="220" t="s">
        <v>4602</v>
      </c>
      <c r="G790" s="220" t="s">
        <v>4603</v>
      </c>
    </row>
    <row r="791" spans="1:7" x14ac:dyDescent="0.35">
      <c r="A791" s="220" t="s">
        <v>115</v>
      </c>
      <c r="B791" s="220" t="s">
        <v>4604</v>
      </c>
      <c r="C791" s="220" t="s">
        <v>4605</v>
      </c>
      <c r="D791" s="220" t="s">
        <v>4606</v>
      </c>
      <c r="E791" s="220" t="s">
        <v>4607</v>
      </c>
      <c r="F791" s="220" t="s">
        <v>4608</v>
      </c>
      <c r="G791" s="220" t="s">
        <v>4609</v>
      </c>
    </row>
    <row r="792" spans="1:7" x14ac:dyDescent="0.35">
      <c r="A792" s="220" t="s">
        <v>116</v>
      </c>
      <c r="B792" s="220" t="s">
        <v>4610</v>
      </c>
      <c r="C792" s="220" t="s">
        <v>4611</v>
      </c>
      <c r="D792" s="220" t="s">
        <v>4612</v>
      </c>
      <c r="E792" s="220" t="s">
        <v>4613</v>
      </c>
      <c r="F792" s="220" t="s">
        <v>4614</v>
      </c>
      <c r="G792" s="220" t="s">
        <v>4615</v>
      </c>
    </row>
    <row r="793" spans="1:7" x14ac:dyDescent="0.35">
      <c r="A793" s="220" t="s">
        <v>117</v>
      </c>
      <c r="B793" s="220" t="s">
        <v>4616</v>
      </c>
      <c r="C793" s="220" t="s">
        <v>4617</v>
      </c>
      <c r="D793" s="220" t="s">
        <v>4618</v>
      </c>
      <c r="E793" s="220" t="s">
        <v>4619</v>
      </c>
      <c r="F793" s="220" t="s">
        <v>4620</v>
      </c>
      <c r="G793" s="220" t="s">
        <v>4621</v>
      </c>
    </row>
    <row r="794" spans="1:7" x14ac:dyDescent="0.35">
      <c r="A794" s="220" t="s">
        <v>118</v>
      </c>
      <c r="B794" s="220" t="s">
        <v>4622</v>
      </c>
      <c r="C794" s="220" t="s">
        <v>4623</v>
      </c>
      <c r="D794" s="220" t="s">
        <v>4624</v>
      </c>
      <c r="E794" s="220" t="s">
        <v>4625</v>
      </c>
      <c r="F794" s="220" t="s">
        <v>4626</v>
      </c>
      <c r="G794" s="220" t="s">
        <v>4627</v>
      </c>
    </row>
    <row r="795" spans="1:7" x14ac:dyDescent="0.35">
      <c r="A795" s="220" t="s">
        <v>119</v>
      </c>
      <c r="B795" s="220" t="s">
        <v>4628</v>
      </c>
      <c r="C795" s="220" t="s">
        <v>4629</v>
      </c>
      <c r="D795" s="220" t="s">
        <v>4630</v>
      </c>
      <c r="E795" s="220" t="s">
        <v>4631</v>
      </c>
      <c r="F795" s="220" t="s">
        <v>4632</v>
      </c>
      <c r="G795" s="220" t="s">
        <v>4633</v>
      </c>
    </row>
    <row r="796" spans="1:7" x14ac:dyDescent="0.35">
      <c r="A796" s="220" t="s">
        <v>120</v>
      </c>
      <c r="B796" s="220" t="s">
        <v>4634</v>
      </c>
      <c r="C796" s="220" t="s">
        <v>4635</v>
      </c>
      <c r="D796" s="220" t="s">
        <v>4636</v>
      </c>
      <c r="E796" s="220" t="s">
        <v>4637</v>
      </c>
      <c r="F796" s="220" t="s">
        <v>4637</v>
      </c>
      <c r="G796" s="220" t="s">
        <v>4638</v>
      </c>
    </row>
    <row r="797" spans="1:7" x14ac:dyDescent="0.35">
      <c r="A797" s="220" t="s">
        <v>122</v>
      </c>
      <c r="B797" s="220" t="s">
        <v>4639</v>
      </c>
      <c r="C797" s="220" t="s">
        <v>4640</v>
      </c>
      <c r="D797" s="220" t="s">
        <v>4641</v>
      </c>
      <c r="E797" s="220" t="s">
        <v>4642</v>
      </c>
      <c r="F797" s="220" t="s">
        <v>4643</v>
      </c>
      <c r="G797" s="220" t="s">
        <v>4644</v>
      </c>
    </row>
    <row r="798" spans="1:7" x14ac:dyDescent="0.35">
      <c r="A798" s="220" t="s">
        <v>4645</v>
      </c>
      <c r="B798" s="264" t="s">
        <v>5243</v>
      </c>
      <c r="C798" s="264" t="s">
        <v>5244</v>
      </c>
      <c r="D798" s="264" t="s">
        <v>5245</v>
      </c>
      <c r="E798" s="264" t="s">
        <v>5246</v>
      </c>
      <c r="F798" s="264" t="s">
        <v>5247</v>
      </c>
      <c r="G798" s="264" t="s">
        <v>5248</v>
      </c>
    </row>
    <row r="799" spans="1:7" x14ac:dyDescent="0.35">
      <c r="A799" s="220" t="s">
        <v>123</v>
      </c>
      <c r="B799" s="220" t="s">
        <v>4646</v>
      </c>
      <c r="C799" s="220" t="s">
        <v>4647</v>
      </c>
      <c r="D799" s="220" t="s">
        <v>4648</v>
      </c>
      <c r="E799" s="220" t="s">
        <v>4649</v>
      </c>
      <c r="F799" s="220" t="s">
        <v>4650</v>
      </c>
      <c r="G799" s="220" t="s">
        <v>4651</v>
      </c>
    </row>
    <row r="800" spans="1:7" x14ac:dyDescent="0.35">
      <c r="A800" s="220" t="s">
        <v>124</v>
      </c>
      <c r="B800" s="220" t="s">
        <v>4652</v>
      </c>
      <c r="C800" s="220" t="s">
        <v>4653</v>
      </c>
      <c r="D800" s="220" t="s">
        <v>4654</v>
      </c>
      <c r="E800" s="220" t="s">
        <v>4655</v>
      </c>
      <c r="F800" s="220" t="s">
        <v>4656</v>
      </c>
      <c r="G800" s="220" t="s">
        <v>4657</v>
      </c>
    </row>
    <row r="801" spans="1:7" x14ac:dyDescent="0.35">
      <c r="A801" s="220" t="s">
        <v>125</v>
      </c>
      <c r="B801" s="220" t="s">
        <v>4658</v>
      </c>
      <c r="C801" s="220" t="s">
        <v>4659</v>
      </c>
      <c r="D801" s="220" t="s">
        <v>4660</v>
      </c>
      <c r="E801" s="220" t="s">
        <v>4661</v>
      </c>
      <c r="F801" s="220" t="s">
        <v>4661</v>
      </c>
      <c r="G801" s="220" t="s">
        <v>4659</v>
      </c>
    </row>
    <row r="802" spans="1:7" x14ac:dyDescent="0.35">
      <c r="A802" s="220" t="s">
        <v>126</v>
      </c>
      <c r="B802" s="220" t="s">
        <v>4662</v>
      </c>
      <c r="C802" s="220" t="s">
        <v>4663</v>
      </c>
      <c r="D802" s="220" t="s">
        <v>4664</v>
      </c>
      <c r="E802" s="220" t="s">
        <v>4665</v>
      </c>
      <c r="F802" s="220" t="s">
        <v>4666</v>
      </c>
      <c r="G802" s="220" t="s">
        <v>4667</v>
      </c>
    </row>
    <row r="803" spans="1:7" x14ac:dyDescent="0.35">
      <c r="A803" s="220" t="s">
        <v>4668</v>
      </c>
      <c r="B803" s="261" t="s">
        <v>5222</v>
      </c>
      <c r="C803" s="261" t="s">
        <v>5223</v>
      </c>
      <c r="D803" s="261" t="s">
        <v>5224</v>
      </c>
      <c r="E803" s="261" t="s">
        <v>5225</v>
      </c>
      <c r="F803" s="261" t="s">
        <v>5226</v>
      </c>
      <c r="G803" s="261" t="s">
        <v>5223</v>
      </c>
    </row>
    <row r="804" spans="1:7" x14ac:dyDescent="0.35">
      <c r="A804" s="220" t="s">
        <v>4669</v>
      </c>
      <c r="B804" s="264" t="s">
        <v>5227</v>
      </c>
      <c r="C804" s="264" t="s">
        <v>5228</v>
      </c>
      <c r="D804" s="264" t="s">
        <v>5229</v>
      </c>
      <c r="E804" s="264" t="s">
        <v>5230</v>
      </c>
      <c r="F804" s="264" t="s">
        <v>5231</v>
      </c>
      <c r="G804" s="264" t="s">
        <v>5232</v>
      </c>
    </row>
    <row r="805" spans="1:7" x14ac:dyDescent="0.35">
      <c r="A805" s="220" t="s">
        <v>127</v>
      </c>
      <c r="B805" s="220" t="s">
        <v>4670</v>
      </c>
      <c r="C805" s="220" t="s">
        <v>4671</v>
      </c>
      <c r="D805" s="220" t="s">
        <v>4672</v>
      </c>
      <c r="E805" s="220" t="s">
        <v>4673</v>
      </c>
      <c r="F805" s="220" t="s">
        <v>4674</v>
      </c>
      <c r="G805" s="220" t="s">
        <v>4675</v>
      </c>
    </row>
    <row r="806" spans="1:7" x14ac:dyDescent="0.35">
      <c r="A806" s="272" t="s">
        <v>5350</v>
      </c>
      <c r="B806" s="273" t="s">
        <v>5351</v>
      </c>
      <c r="C806" s="273" t="s">
        <v>5352</v>
      </c>
      <c r="D806" s="273" t="s">
        <v>5353</v>
      </c>
      <c r="E806" s="273" t="s">
        <v>5354</v>
      </c>
      <c r="F806" s="273" t="s">
        <v>5355</v>
      </c>
      <c r="G806" s="273" t="s">
        <v>5356</v>
      </c>
    </row>
    <row r="807" spans="1:7" x14ac:dyDescent="0.35">
      <c r="A807" s="220" t="s">
        <v>128</v>
      </c>
      <c r="B807" s="220" t="s">
        <v>4676</v>
      </c>
      <c r="C807" s="220" t="s">
        <v>4677</v>
      </c>
      <c r="D807" s="220" t="s">
        <v>4678</v>
      </c>
      <c r="E807" s="220" t="s">
        <v>4572</v>
      </c>
      <c r="F807" s="220" t="s">
        <v>4679</v>
      </c>
      <c r="G807" s="220" t="s">
        <v>4680</v>
      </c>
    </row>
    <row r="808" spans="1:7" x14ac:dyDescent="0.35">
      <c r="A808" s="220" t="s">
        <v>129</v>
      </c>
      <c r="B808" s="220" t="s">
        <v>4681</v>
      </c>
      <c r="C808" s="220" t="s">
        <v>4682</v>
      </c>
      <c r="D808" s="220" t="s">
        <v>4683</v>
      </c>
      <c r="E808" s="220" t="s">
        <v>4684</v>
      </c>
      <c r="F808" s="220" t="s">
        <v>4685</v>
      </c>
      <c r="G808" s="220" t="s">
        <v>4686</v>
      </c>
    </row>
    <row r="809" spans="1:7" x14ac:dyDescent="0.35">
      <c r="A809" s="220" t="s">
        <v>130</v>
      </c>
      <c r="B809" s="220" t="s">
        <v>4687</v>
      </c>
      <c r="C809" s="220" t="s">
        <v>4688</v>
      </c>
      <c r="D809" s="220" t="s">
        <v>4689</v>
      </c>
      <c r="E809" s="220" t="s">
        <v>4690</v>
      </c>
      <c r="F809" s="220" t="s">
        <v>4691</v>
      </c>
      <c r="G809" s="220" t="s">
        <v>4692</v>
      </c>
    </row>
    <row r="810" spans="1:7" x14ac:dyDescent="0.35">
      <c r="A810" s="220" t="s">
        <v>131</v>
      </c>
      <c r="B810" s="220" t="s">
        <v>4693</v>
      </c>
      <c r="C810" s="220" t="s">
        <v>4694</v>
      </c>
      <c r="D810" s="220" t="s">
        <v>4695</v>
      </c>
      <c r="E810" s="220" t="s">
        <v>4696</v>
      </c>
      <c r="F810" s="220" t="s">
        <v>4697</v>
      </c>
      <c r="G810" s="220" t="s">
        <v>4698</v>
      </c>
    </row>
    <row r="811" spans="1:7" x14ac:dyDescent="0.35">
      <c r="A811" s="220" t="s">
        <v>132</v>
      </c>
      <c r="B811" s="220" t="s">
        <v>4699</v>
      </c>
      <c r="C811" s="220" t="s">
        <v>4700</v>
      </c>
      <c r="D811" s="220" t="s">
        <v>4701</v>
      </c>
      <c r="E811" s="220" t="s">
        <v>4702</v>
      </c>
      <c r="F811" s="220" t="s">
        <v>4703</v>
      </c>
      <c r="G811" s="220" t="s">
        <v>4704</v>
      </c>
    </row>
    <row r="812" spans="1:7" x14ac:dyDescent="0.35">
      <c r="A812" s="220" t="s">
        <v>133</v>
      </c>
      <c r="B812" s="220" t="s">
        <v>4705</v>
      </c>
      <c r="C812" s="220" t="s">
        <v>4706</v>
      </c>
      <c r="D812" s="220" t="s">
        <v>4707</v>
      </c>
      <c r="E812" s="220" t="s">
        <v>4708</v>
      </c>
      <c r="F812" s="220" t="s">
        <v>4709</v>
      </c>
      <c r="G812" s="220" t="s">
        <v>4710</v>
      </c>
    </row>
    <row r="813" spans="1:7" x14ac:dyDescent="0.35">
      <c r="A813" s="220" t="s">
        <v>4711</v>
      </c>
      <c r="B813" s="264" t="s">
        <v>5233</v>
      </c>
      <c r="C813" s="264" t="s">
        <v>5234</v>
      </c>
      <c r="D813" s="264" t="s">
        <v>5235</v>
      </c>
      <c r="E813" s="264" t="s">
        <v>5236</v>
      </c>
      <c r="F813" s="264" t="s">
        <v>5237</v>
      </c>
      <c r="G813" s="264" t="s">
        <v>5234</v>
      </c>
    </row>
    <row r="814" spans="1:7" x14ac:dyDescent="0.35">
      <c r="A814" s="220" t="s">
        <v>4712</v>
      </c>
      <c r="B814" s="264" t="s">
        <v>5238</v>
      </c>
      <c r="C814" s="264" t="s">
        <v>5239</v>
      </c>
      <c r="D814" s="264" t="s">
        <v>5240</v>
      </c>
      <c r="E814" s="264" t="s">
        <v>5241</v>
      </c>
      <c r="F814" s="264" t="s">
        <v>5242</v>
      </c>
      <c r="G814" s="264" t="s">
        <v>5239</v>
      </c>
    </row>
    <row r="815" spans="1:7" x14ac:dyDescent="0.35">
      <c r="A815" s="220" t="s">
        <v>134</v>
      </c>
      <c r="B815" s="220" t="s">
        <v>4713</v>
      </c>
      <c r="C815" s="220" t="s">
        <v>4714</v>
      </c>
      <c r="D815" s="220" t="s">
        <v>4715</v>
      </c>
      <c r="E815" s="220" t="s">
        <v>4716</v>
      </c>
      <c r="F815" s="220" t="s">
        <v>4717</v>
      </c>
      <c r="G815" s="220" t="s">
        <v>4718</v>
      </c>
    </row>
    <row r="816" spans="1:7" x14ac:dyDescent="0.35">
      <c r="A816" s="220" t="s">
        <v>135</v>
      </c>
      <c r="B816" s="220" t="s">
        <v>135</v>
      </c>
      <c r="C816" s="220" t="s">
        <v>135</v>
      </c>
      <c r="D816" s="220" t="s">
        <v>4719</v>
      </c>
      <c r="E816" s="220" t="s">
        <v>4720</v>
      </c>
      <c r="F816" s="220" t="s">
        <v>4721</v>
      </c>
      <c r="G816" s="220" t="s">
        <v>4722</v>
      </c>
    </row>
    <row r="817" spans="1:7" x14ac:dyDescent="0.35">
      <c r="A817" s="220" t="s">
        <v>136</v>
      </c>
      <c r="B817" s="220" t="s">
        <v>4723</v>
      </c>
      <c r="C817" s="220" t="s">
        <v>4724</v>
      </c>
      <c r="D817" s="220" t="s">
        <v>4725</v>
      </c>
      <c r="E817" s="220" t="s">
        <v>4726</v>
      </c>
      <c r="F817" s="220" t="s">
        <v>4727</v>
      </c>
      <c r="G817" s="220" t="s">
        <v>4728</v>
      </c>
    </row>
    <row r="818" spans="1:7" x14ac:dyDescent="0.35">
      <c r="A818" s="220" t="s">
        <v>137</v>
      </c>
      <c r="B818" s="220" t="s">
        <v>137</v>
      </c>
      <c r="C818" s="220" t="s">
        <v>4729</v>
      </c>
      <c r="D818" s="220" t="s">
        <v>4730</v>
      </c>
      <c r="E818" s="220" t="s">
        <v>4731</v>
      </c>
      <c r="F818" s="220" t="s">
        <v>4732</v>
      </c>
      <c r="G818" s="220" t="s">
        <v>4733</v>
      </c>
    </row>
    <row r="819" spans="1:7" x14ac:dyDescent="0.35">
      <c r="A819" s="220" t="s">
        <v>138</v>
      </c>
      <c r="B819" s="220" t="s">
        <v>4734</v>
      </c>
      <c r="C819" s="220" t="s">
        <v>4735</v>
      </c>
      <c r="D819" s="220" t="s">
        <v>4736</v>
      </c>
      <c r="E819" s="220" t="s">
        <v>4737</v>
      </c>
      <c r="F819" s="220" t="s">
        <v>4738</v>
      </c>
      <c r="G819" s="220" t="s">
        <v>4739</v>
      </c>
    </row>
    <row r="820" spans="1:7" x14ac:dyDescent="0.35">
      <c r="A820" s="220" t="s">
        <v>139</v>
      </c>
      <c r="B820" s="220" t="s">
        <v>4740</v>
      </c>
      <c r="C820" s="220" t="s">
        <v>4741</v>
      </c>
      <c r="D820" s="220" t="s">
        <v>4742</v>
      </c>
      <c r="E820" s="220" t="s">
        <v>4743</v>
      </c>
      <c r="F820" s="220" t="s">
        <v>4744</v>
      </c>
      <c r="G820" s="220" t="s">
        <v>4745</v>
      </c>
    </row>
    <row r="821" spans="1:7" x14ac:dyDescent="0.35">
      <c r="A821" s="220" t="s">
        <v>140</v>
      </c>
      <c r="B821" s="220" t="s">
        <v>4746</v>
      </c>
      <c r="C821" s="220" t="s">
        <v>4747</v>
      </c>
      <c r="D821" s="220" t="s">
        <v>4748</v>
      </c>
      <c r="E821" s="220" t="s">
        <v>4749</v>
      </c>
      <c r="F821" s="220" t="s">
        <v>4749</v>
      </c>
      <c r="G821" s="220" t="s">
        <v>4750</v>
      </c>
    </row>
    <row r="822" spans="1:7" x14ac:dyDescent="0.35">
      <c r="A822" s="220" t="s">
        <v>142</v>
      </c>
      <c r="B822" s="220" t="s">
        <v>4751</v>
      </c>
      <c r="C822" s="220" t="s">
        <v>4752</v>
      </c>
      <c r="D822" s="220" t="s">
        <v>4753</v>
      </c>
      <c r="E822" s="220" t="s">
        <v>4754</v>
      </c>
      <c r="F822" s="220" t="s">
        <v>4754</v>
      </c>
      <c r="G822" s="220" t="s">
        <v>4755</v>
      </c>
    </row>
    <row r="823" spans="1:7" x14ac:dyDescent="0.35">
      <c r="A823" s="220" t="s">
        <v>143</v>
      </c>
      <c r="B823" s="220" t="s">
        <v>4756</v>
      </c>
      <c r="C823" s="220" t="s">
        <v>4129</v>
      </c>
      <c r="D823" s="220" t="s">
        <v>4757</v>
      </c>
      <c r="E823" s="220" t="s">
        <v>4758</v>
      </c>
      <c r="F823" s="220" t="s">
        <v>4759</v>
      </c>
      <c r="G823" s="220" t="s">
        <v>4760</v>
      </c>
    </row>
    <row r="824" spans="1:7" x14ac:dyDescent="0.35">
      <c r="A824" s="220" t="s">
        <v>144</v>
      </c>
      <c r="B824" s="220" t="s">
        <v>4761</v>
      </c>
      <c r="C824" s="220" t="s">
        <v>4762</v>
      </c>
      <c r="D824" s="220" t="s">
        <v>4763</v>
      </c>
      <c r="E824" s="220" t="s">
        <v>4764</v>
      </c>
      <c r="F824" s="220" t="s">
        <v>4765</v>
      </c>
      <c r="G824" s="220" t="s">
        <v>4766</v>
      </c>
    </row>
    <row r="825" spans="1:7" x14ac:dyDescent="0.35">
      <c r="A825" s="220" t="s">
        <v>145</v>
      </c>
      <c r="B825" s="220" t="s">
        <v>4767</v>
      </c>
      <c r="C825" s="220" t="s">
        <v>4768</v>
      </c>
      <c r="D825" s="220" t="s">
        <v>4769</v>
      </c>
      <c r="E825" s="220" t="s">
        <v>4770</v>
      </c>
      <c r="F825" s="220" t="s">
        <v>4771</v>
      </c>
      <c r="G825" s="220" t="s">
        <v>4768</v>
      </c>
    </row>
    <row r="826" spans="1:7" x14ac:dyDescent="0.35">
      <c r="A826" s="220" t="s">
        <v>146</v>
      </c>
      <c r="B826" s="220" t="s">
        <v>4772</v>
      </c>
      <c r="C826" s="220" t="s">
        <v>4773</v>
      </c>
      <c r="D826" s="220" t="s">
        <v>4774</v>
      </c>
      <c r="E826" s="220" t="s">
        <v>4775</v>
      </c>
      <c r="F826" s="220" t="s">
        <v>4776</v>
      </c>
      <c r="G826" s="220" t="s">
        <v>4773</v>
      </c>
    </row>
    <row r="827" spans="1:7" x14ac:dyDescent="0.35">
      <c r="A827" s="220" t="s">
        <v>147</v>
      </c>
      <c r="B827" s="220" t="s">
        <v>4777</v>
      </c>
      <c r="C827" s="220" t="s">
        <v>4778</v>
      </c>
      <c r="D827" s="220" t="s">
        <v>4779</v>
      </c>
      <c r="E827" s="220" t="s">
        <v>4780</v>
      </c>
      <c r="F827" s="220" t="s">
        <v>4781</v>
      </c>
      <c r="G827" s="220" t="s">
        <v>4778</v>
      </c>
    </row>
    <row r="828" spans="1:7" x14ac:dyDescent="0.35">
      <c r="A828" s="220" t="s">
        <v>148</v>
      </c>
      <c r="B828" s="220" t="s">
        <v>4782</v>
      </c>
      <c r="C828" s="220" t="s">
        <v>4783</v>
      </c>
      <c r="D828" s="220" t="s">
        <v>4784</v>
      </c>
      <c r="E828" s="220" t="s">
        <v>4785</v>
      </c>
      <c r="F828" s="220" t="s">
        <v>4786</v>
      </c>
      <c r="G828" s="220" t="s">
        <v>4787</v>
      </c>
    </row>
    <row r="829" spans="1:7" x14ac:dyDescent="0.35">
      <c r="A829" s="220" t="s">
        <v>149</v>
      </c>
      <c r="B829" s="220" t="s">
        <v>4788</v>
      </c>
      <c r="C829" s="220" t="s">
        <v>4789</v>
      </c>
      <c r="D829" s="220" t="s">
        <v>4790</v>
      </c>
      <c r="E829" s="220" t="s">
        <v>4791</v>
      </c>
      <c r="F829" s="220" t="s">
        <v>4791</v>
      </c>
      <c r="G829" s="220" t="s">
        <v>4792</v>
      </c>
    </row>
    <row r="830" spans="1:7" x14ac:dyDescent="0.35">
      <c r="A830" s="220" t="s">
        <v>150</v>
      </c>
      <c r="B830" s="220" t="s">
        <v>4793</v>
      </c>
      <c r="C830" s="220" t="s">
        <v>4794</v>
      </c>
      <c r="D830" s="220" t="s">
        <v>150</v>
      </c>
      <c r="E830" s="220" t="s">
        <v>4795</v>
      </c>
      <c r="F830" s="220" t="s">
        <v>4796</v>
      </c>
      <c r="G830" s="220" t="s">
        <v>4797</v>
      </c>
    </row>
    <row r="831" spans="1:7" x14ac:dyDescent="0.35">
      <c r="A831" s="220" t="s">
        <v>151</v>
      </c>
      <c r="B831" s="220" t="s">
        <v>4798</v>
      </c>
      <c r="C831" s="220" t="s">
        <v>4799</v>
      </c>
      <c r="D831" s="220" t="s">
        <v>4798</v>
      </c>
      <c r="E831" s="220" t="s">
        <v>4800</v>
      </c>
      <c r="F831" s="220" t="s">
        <v>4801</v>
      </c>
      <c r="G831" s="220" t="s">
        <v>4799</v>
      </c>
    </row>
    <row r="832" spans="1:7" x14ac:dyDescent="0.35">
      <c r="A832" s="220" t="s">
        <v>152</v>
      </c>
      <c r="B832" s="220" t="s">
        <v>4802</v>
      </c>
      <c r="C832" s="220" t="s">
        <v>4803</v>
      </c>
      <c r="D832" s="220" t="s">
        <v>4804</v>
      </c>
      <c r="E832" s="220" t="s">
        <v>4805</v>
      </c>
      <c r="F832" s="220" t="s">
        <v>4806</v>
      </c>
      <c r="G832" s="220" t="s">
        <v>4803</v>
      </c>
    </row>
    <row r="833" spans="1:7" x14ac:dyDescent="0.35">
      <c r="A833" s="220" t="s">
        <v>153</v>
      </c>
      <c r="B833" s="220" t="s">
        <v>4807</v>
      </c>
      <c r="C833" s="220" t="s">
        <v>4808</v>
      </c>
      <c r="D833" s="220" t="s">
        <v>4809</v>
      </c>
      <c r="E833" s="220" t="s">
        <v>4810</v>
      </c>
      <c r="F833" s="220" t="s">
        <v>4811</v>
      </c>
      <c r="G833" s="220" t="s">
        <v>4812</v>
      </c>
    </row>
    <row r="834" spans="1:7" x14ac:dyDescent="0.35">
      <c r="A834" s="220" t="s">
        <v>154</v>
      </c>
      <c r="B834" s="220" t="s">
        <v>4813</v>
      </c>
      <c r="C834" s="220" t="s">
        <v>4814</v>
      </c>
      <c r="D834" s="220" t="s">
        <v>4815</v>
      </c>
      <c r="E834" s="220" t="s">
        <v>4816</v>
      </c>
      <c r="F834" s="220" t="s">
        <v>4817</v>
      </c>
      <c r="G834" s="220" t="s">
        <v>4818</v>
      </c>
    </row>
    <row r="835" spans="1:7" x14ac:dyDescent="0.35">
      <c r="A835" s="220" t="s">
        <v>155</v>
      </c>
      <c r="B835" s="220" t="s">
        <v>4819</v>
      </c>
      <c r="C835" s="220" t="s">
        <v>4820</v>
      </c>
      <c r="D835" s="220" t="s">
        <v>4821</v>
      </c>
      <c r="E835" s="220" t="s">
        <v>4822</v>
      </c>
      <c r="F835" s="220" t="s">
        <v>4823</v>
      </c>
      <c r="G835" s="220" t="s">
        <v>4824</v>
      </c>
    </row>
    <row r="836" spans="1:7" x14ac:dyDescent="0.35">
      <c r="A836" s="220" t="s">
        <v>156</v>
      </c>
      <c r="B836" s="220" t="s">
        <v>156</v>
      </c>
      <c r="C836" s="220" t="s">
        <v>156</v>
      </c>
      <c r="D836" s="220" t="s">
        <v>156</v>
      </c>
      <c r="E836" s="220" t="s">
        <v>4825</v>
      </c>
      <c r="F836" s="220" t="s">
        <v>4826</v>
      </c>
      <c r="G836" s="220" t="s">
        <v>156</v>
      </c>
    </row>
    <row r="837" spans="1:7" x14ac:dyDescent="0.35">
      <c r="A837" s="220" t="s">
        <v>157</v>
      </c>
      <c r="B837" s="220" t="s">
        <v>157</v>
      </c>
      <c r="C837" s="220" t="s">
        <v>157</v>
      </c>
      <c r="D837" s="220" t="s">
        <v>4827</v>
      </c>
      <c r="E837" s="220" t="s">
        <v>4828</v>
      </c>
      <c r="F837" s="220" t="s">
        <v>4829</v>
      </c>
      <c r="G837" s="220" t="s">
        <v>157</v>
      </c>
    </row>
    <row r="838" spans="1:7" x14ac:dyDescent="0.35">
      <c r="A838" s="220" t="s">
        <v>158</v>
      </c>
      <c r="B838" s="220" t="s">
        <v>4830</v>
      </c>
      <c r="C838" s="220" t="s">
        <v>4831</v>
      </c>
      <c r="D838" s="220" t="s">
        <v>4832</v>
      </c>
      <c r="E838" s="220" t="s">
        <v>4833</v>
      </c>
      <c r="F838" s="220" t="s">
        <v>4834</v>
      </c>
      <c r="G838" s="220" t="s">
        <v>4830</v>
      </c>
    </row>
    <row r="839" spans="1:7" x14ac:dyDescent="0.35">
      <c r="A839" s="220" t="s">
        <v>159</v>
      </c>
      <c r="B839" s="220" t="s">
        <v>4835</v>
      </c>
      <c r="C839" s="220" t="s">
        <v>4836</v>
      </c>
      <c r="D839" s="220" t="s">
        <v>4837</v>
      </c>
      <c r="E839" s="220" t="s">
        <v>4838</v>
      </c>
      <c r="F839" s="220" t="s">
        <v>4839</v>
      </c>
      <c r="G839" s="220" t="s">
        <v>4836</v>
      </c>
    </row>
    <row r="840" spans="1:7" x14ac:dyDescent="0.35">
      <c r="A840" s="220" t="s">
        <v>160</v>
      </c>
      <c r="B840" s="220" t="s">
        <v>4840</v>
      </c>
      <c r="C840" s="220" t="s">
        <v>4841</v>
      </c>
      <c r="D840" s="220" t="s">
        <v>160</v>
      </c>
      <c r="E840" s="220" t="s">
        <v>4842</v>
      </c>
      <c r="F840" s="220" t="s">
        <v>4843</v>
      </c>
      <c r="G840" s="220" t="s">
        <v>4844</v>
      </c>
    </row>
    <row r="841" spans="1:7" x14ac:dyDescent="0.35">
      <c r="A841" s="220" t="s">
        <v>161</v>
      </c>
      <c r="B841" s="220" t="s">
        <v>4845</v>
      </c>
      <c r="C841" s="220" t="s">
        <v>4846</v>
      </c>
      <c r="D841" s="220" t="s">
        <v>4847</v>
      </c>
      <c r="E841" s="220" t="s">
        <v>4848</v>
      </c>
      <c r="F841" s="220" t="s">
        <v>4848</v>
      </c>
      <c r="G841" s="220" t="s">
        <v>4849</v>
      </c>
    </row>
    <row r="842" spans="1:7" x14ac:dyDescent="0.35">
      <c r="A842" s="220" t="s">
        <v>162</v>
      </c>
      <c r="B842" s="220" t="s">
        <v>4850</v>
      </c>
      <c r="C842" s="220" t="s">
        <v>4851</v>
      </c>
      <c r="D842" s="220" t="s">
        <v>4852</v>
      </c>
      <c r="E842" s="220" t="s">
        <v>4853</v>
      </c>
      <c r="F842" s="220" t="s">
        <v>4854</v>
      </c>
      <c r="G842" s="220" t="s">
        <v>4855</v>
      </c>
    </row>
    <row r="843" spans="1:7" x14ac:dyDescent="0.35">
      <c r="A843" s="220" t="s">
        <v>163</v>
      </c>
      <c r="B843" s="220" t="s">
        <v>4856</v>
      </c>
      <c r="C843" s="220" t="s">
        <v>4857</v>
      </c>
      <c r="D843" s="220" t="s">
        <v>4858</v>
      </c>
      <c r="E843" s="220" t="s">
        <v>4859</v>
      </c>
      <c r="F843" s="220" t="s">
        <v>4860</v>
      </c>
      <c r="G843" s="220" t="s">
        <v>4861</v>
      </c>
    </row>
    <row r="844" spans="1:7" x14ac:dyDescent="0.35">
      <c r="A844" s="220" t="s">
        <v>164</v>
      </c>
      <c r="B844" s="220" t="s">
        <v>4862</v>
      </c>
      <c r="C844" s="220" t="s">
        <v>4863</v>
      </c>
      <c r="D844" s="220" t="s">
        <v>4864</v>
      </c>
      <c r="E844" s="220" t="s">
        <v>4865</v>
      </c>
      <c r="F844" s="220" t="s">
        <v>4866</v>
      </c>
      <c r="G844" s="220" t="s">
        <v>4867</v>
      </c>
    </row>
    <row r="845" spans="1:7" x14ac:dyDescent="0.35">
      <c r="A845" s="220" t="s">
        <v>165</v>
      </c>
      <c r="B845" s="220" t="s">
        <v>4868</v>
      </c>
      <c r="C845" s="220" t="s">
        <v>4869</v>
      </c>
      <c r="D845" s="220" t="s">
        <v>4870</v>
      </c>
      <c r="E845" s="220" t="s">
        <v>4871</v>
      </c>
      <c r="F845" s="220" t="s">
        <v>4872</v>
      </c>
      <c r="G845" s="220" t="s">
        <v>4873</v>
      </c>
    </row>
    <row r="846" spans="1:7" x14ac:dyDescent="0.35">
      <c r="A846" s="220" t="s">
        <v>166</v>
      </c>
      <c r="B846" s="220" t="s">
        <v>4874</v>
      </c>
      <c r="C846" s="220" t="s">
        <v>4875</v>
      </c>
      <c r="D846" s="220" t="s">
        <v>4876</v>
      </c>
      <c r="E846" s="220" t="s">
        <v>4877</v>
      </c>
      <c r="F846" s="220" t="s">
        <v>4878</v>
      </c>
      <c r="G846" s="220" t="s">
        <v>4879</v>
      </c>
    </row>
    <row r="847" spans="1:7" x14ac:dyDescent="0.35">
      <c r="A847" s="220" t="s">
        <v>167</v>
      </c>
      <c r="B847" s="220" t="s">
        <v>4880</v>
      </c>
      <c r="C847" s="220" t="s">
        <v>4881</v>
      </c>
      <c r="D847" s="220" t="s">
        <v>4882</v>
      </c>
      <c r="E847" s="220" t="s">
        <v>4883</v>
      </c>
      <c r="F847" s="220" t="s">
        <v>4884</v>
      </c>
      <c r="G847" s="220" t="s">
        <v>4885</v>
      </c>
    </row>
    <row r="848" spans="1:7" x14ac:dyDescent="0.35">
      <c r="A848" s="220" t="s">
        <v>168</v>
      </c>
      <c r="B848" s="220" t="s">
        <v>4886</v>
      </c>
      <c r="C848" s="220" t="s">
        <v>4887</v>
      </c>
      <c r="D848" s="220" t="s">
        <v>4888</v>
      </c>
      <c r="E848" s="220" t="s">
        <v>4889</v>
      </c>
      <c r="F848" s="220" t="s">
        <v>4890</v>
      </c>
      <c r="G848" s="220" t="s">
        <v>4891</v>
      </c>
    </row>
    <row r="849" spans="1:7" x14ac:dyDescent="0.35">
      <c r="A849" s="220" t="s">
        <v>169</v>
      </c>
      <c r="B849" s="220" t="s">
        <v>4892</v>
      </c>
      <c r="C849" s="220" t="s">
        <v>4893</v>
      </c>
      <c r="D849" s="220" t="s">
        <v>4894</v>
      </c>
      <c r="E849" s="220" t="s">
        <v>4895</v>
      </c>
      <c r="F849" s="220" t="s">
        <v>4896</v>
      </c>
      <c r="G849" s="220" t="s">
        <v>4897</v>
      </c>
    </row>
    <row r="850" spans="1:7" x14ac:dyDescent="0.35">
      <c r="A850" s="220" t="s">
        <v>170</v>
      </c>
      <c r="B850" s="220" t="s">
        <v>4898</v>
      </c>
      <c r="C850" s="220" t="s">
        <v>4899</v>
      </c>
      <c r="D850" s="220" t="s">
        <v>4900</v>
      </c>
      <c r="E850" s="220" t="s">
        <v>4901</v>
      </c>
      <c r="F850" s="220" t="s">
        <v>4902</v>
      </c>
      <c r="G850" s="220" t="s">
        <v>4903</v>
      </c>
    </row>
    <row r="851" spans="1:7" x14ac:dyDescent="0.35">
      <c r="A851" s="220" t="s">
        <v>171</v>
      </c>
      <c r="B851" s="220" t="s">
        <v>4904</v>
      </c>
      <c r="C851" s="220" t="s">
        <v>171</v>
      </c>
      <c r="D851" s="220" t="s">
        <v>4905</v>
      </c>
      <c r="E851" s="220" t="s">
        <v>4906</v>
      </c>
      <c r="F851" s="220" t="s">
        <v>4907</v>
      </c>
      <c r="G851" s="220" t="s">
        <v>171</v>
      </c>
    </row>
    <row r="852" spans="1:7" x14ac:dyDescent="0.35">
      <c r="A852" s="220" t="s">
        <v>172</v>
      </c>
      <c r="B852" s="220" t="s">
        <v>4908</v>
      </c>
      <c r="C852" s="220" t="s">
        <v>4909</v>
      </c>
      <c r="D852" s="220" t="s">
        <v>4910</v>
      </c>
      <c r="E852" s="220" t="s">
        <v>4911</v>
      </c>
      <c r="F852" s="220" t="s">
        <v>4912</v>
      </c>
      <c r="G852" s="220" t="s">
        <v>4913</v>
      </c>
    </row>
    <row r="853" spans="1:7" x14ac:dyDescent="0.35">
      <c r="A853" s="220" t="s">
        <v>173</v>
      </c>
      <c r="B853" s="220" t="s">
        <v>173</v>
      </c>
      <c r="C853" s="220" t="s">
        <v>173</v>
      </c>
      <c r="D853" s="220" t="s">
        <v>4914</v>
      </c>
      <c r="E853" s="220" t="s">
        <v>4915</v>
      </c>
      <c r="F853" s="220" t="s">
        <v>4916</v>
      </c>
      <c r="G853" s="220" t="s">
        <v>4917</v>
      </c>
    </row>
    <row r="854" spans="1:7" x14ac:dyDescent="0.35">
      <c r="A854" s="220" t="s">
        <v>175</v>
      </c>
      <c r="B854" s="220" t="s">
        <v>4918</v>
      </c>
      <c r="C854" s="220" t="s">
        <v>4919</v>
      </c>
      <c r="D854" s="220" t="s">
        <v>4920</v>
      </c>
      <c r="E854" s="220" t="s">
        <v>4921</v>
      </c>
      <c r="F854" s="220" t="s">
        <v>4922</v>
      </c>
      <c r="G854" s="220" t="s">
        <v>4923</v>
      </c>
    </row>
    <row r="855" spans="1:7" x14ac:dyDescent="0.35">
      <c r="A855" s="222" t="s">
        <v>4924</v>
      </c>
      <c r="B855" s="222" t="s">
        <v>4925</v>
      </c>
      <c r="C855" s="222" t="s">
        <v>4926</v>
      </c>
      <c r="D855" s="222" t="s">
        <v>4927</v>
      </c>
      <c r="E855" s="222" t="s">
        <v>4928</v>
      </c>
      <c r="F855" s="222" t="s">
        <v>4929</v>
      </c>
      <c r="G855" s="222" t="s">
        <v>4930</v>
      </c>
    </row>
    <row r="856" spans="1:7" x14ac:dyDescent="0.35">
      <c r="A856" s="222" t="s">
        <v>4931</v>
      </c>
      <c r="B856" s="222" t="s">
        <v>4932</v>
      </c>
      <c r="C856" s="222" t="s">
        <v>4933</v>
      </c>
      <c r="D856" s="222" t="s">
        <v>2835</v>
      </c>
      <c r="E856" s="222" t="s">
        <v>4934</v>
      </c>
      <c r="F856" s="222" t="s">
        <v>2837</v>
      </c>
      <c r="G856" s="222" t="s">
        <v>4935</v>
      </c>
    </row>
    <row r="857" spans="1:7" x14ac:dyDescent="0.35">
      <c r="A857" s="222" t="s">
        <v>4936</v>
      </c>
      <c r="B857" s="222" t="s">
        <v>4937</v>
      </c>
      <c r="C857" s="222" t="s">
        <v>4938</v>
      </c>
      <c r="D857" s="222" t="s">
        <v>4939</v>
      </c>
      <c r="E857" s="222" t="s">
        <v>4940</v>
      </c>
      <c r="F857" s="222" t="s">
        <v>4941</v>
      </c>
      <c r="G857" s="222" t="s">
        <v>4942</v>
      </c>
    </row>
    <row r="858" spans="1:7" x14ac:dyDescent="0.35">
      <c r="A858" s="221" t="s">
        <v>4943</v>
      </c>
      <c r="B858" s="221"/>
      <c r="C858" s="221"/>
      <c r="D858" s="221"/>
      <c r="E858" s="221"/>
      <c r="F858" s="221"/>
      <c r="G858" s="221"/>
    </row>
    <row r="859" spans="1:7" x14ac:dyDescent="0.35">
      <c r="A859" s="221" t="s">
        <v>4944</v>
      </c>
      <c r="B859" s="221"/>
      <c r="C859" s="221"/>
      <c r="D859" s="221"/>
      <c r="E859" s="221"/>
      <c r="F859" s="221"/>
      <c r="G859" s="221"/>
    </row>
    <row r="860" spans="1:7" x14ac:dyDescent="0.35">
      <c r="A860" s="221" t="s">
        <v>4945</v>
      </c>
      <c r="B860" s="221"/>
      <c r="C860" s="221"/>
      <c r="D860" s="221"/>
      <c r="E860" s="221"/>
      <c r="F860" s="221"/>
      <c r="G860" s="221"/>
    </row>
    <row r="861" spans="1:7" x14ac:dyDescent="0.35">
      <c r="A861" s="221" t="s">
        <v>4946</v>
      </c>
      <c r="B861" s="221"/>
      <c r="C861" s="221"/>
      <c r="D861" s="221"/>
      <c r="E861" s="221"/>
      <c r="F861" s="221"/>
      <c r="G861" s="221"/>
    </row>
    <row r="862" spans="1:7" ht="29" x14ac:dyDescent="0.35">
      <c r="A862" s="222" t="s">
        <v>4960</v>
      </c>
      <c r="B862" s="222" t="s">
        <v>4947</v>
      </c>
      <c r="C862" s="222" t="s">
        <v>4948</v>
      </c>
      <c r="D862" s="222" t="s">
        <v>4949</v>
      </c>
      <c r="E862" s="222" t="s">
        <v>4950</v>
      </c>
      <c r="F862" s="222" t="s">
        <v>4951</v>
      </c>
      <c r="G862" s="222" t="s">
        <v>4952</v>
      </c>
    </row>
    <row r="863" spans="1:7" x14ac:dyDescent="0.35">
      <c r="A863" s="222" t="s">
        <v>5203</v>
      </c>
      <c r="B863" s="265" t="s">
        <v>5326</v>
      </c>
      <c r="C863" s="265" t="s">
        <v>5327</v>
      </c>
      <c r="D863" s="265" t="s">
        <v>5328</v>
      </c>
      <c r="E863" s="265" t="s">
        <v>5329</v>
      </c>
      <c r="F863" s="265" t="s">
        <v>5330</v>
      </c>
      <c r="G863" s="265" t="s">
        <v>5331</v>
      </c>
    </row>
    <row r="864" spans="1:7" x14ac:dyDescent="0.35">
      <c r="A864" s="222" t="s">
        <v>1021</v>
      </c>
      <c r="B864" s="222" t="s">
        <v>1022</v>
      </c>
      <c r="C864" s="222" t="s">
        <v>1023</v>
      </c>
      <c r="D864" s="222" t="s">
        <v>1024</v>
      </c>
      <c r="E864" s="222" t="s">
        <v>1025</v>
      </c>
      <c r="F864" s="222" t="s">
        <v>1026</v>
      </c>
      <c r="G864" s="222" t="s">
        <v>1027</v>
      </c>
    </row>
    <row r="865" spans="1:7" x14ac:dyDescent="0.35">
      <c r="A865" s="222" t="s">
        <v>1028</v>
      </c>
      <c r="B865" s="222" t="s">
        <v>1029</v>
      </c>
      <c r="C865" s="222" t="s">
        <v>1028</v>
      </c>
      <c r="D865" s="222" t="s">
        <v>1030</v>
      </c>
      <c r="E865" s="222" t="s">
        <v>1031</v>
      </c>
      <c r="F865" s="222" t="s">
        <v>1032</v>
      </c>
      <c r="G865" s="222" t="s">
        <v>1033</v>
      </c>
    </row>
    <row r="866" spans="1:7" x14ac:dyDescent="0.35">
      <c r="A866" s="222" t="s">
        <v>4953</v>
      </c>
      <c r="B866" s="222" t="s">
        <v>4954</v>
      </c>
      <c r="C866" s="222" t="s">
        <v>4955</v>
      </c>
      <c r="D866" s="222" t="s">
        <v>4956</v>
      </c>
      <c r="E866" s="222" t="s">
        <v>4957</v>
      </c>
      <c r="F866" s="222" t="s">
        <v>4958</v>
      </c>
      <c r="G866" s="222" t="s">
        <v>4959</v>
      </c>
    </row>
    <row r="867" spans="1:7" ht="29" x14ac:dyDescent="0.35">
      <c r="A867" s="222" t="s">
        <v>4960</v>
      </c>
      <c r="B867" s="222" t="s">
        <v>4961</v>
      </c>
      <c r="C867" s="222" t="s">
        <v>4962</v>
      </c>
      <c r="D867" s="222" t="s">
        <v>4963</v>
      </c>
      <c r="E867" s="222" t="s">
        <v>4964</v>
      </c>
      <c r="F867" s="222" t="s">
        <v>4965</v>
      </c>
      <c r="G867" s="222" t="s">
        <v>4966</v>
      </c>
    </row>
    <row r="868" spans="1:7" x14ac:dyDescent="0.35">
      <c r="A868" s="222" t="s">
        <v>15</v>
      </c>
      <c r="B868" s="222" t="s">
        <v>4967</v>
      </c>
      <c r="C868" s="222" t="s">
        <v>4968</v>
      </c>
      <c r="D868" s="222" t="s">
        <v>4969</v>
      </c>
      <c r="E868" s="222" t="s">
        <v>4970</v>
      </c>
      <c r="F868" s="222" t="s">
        <v>4971</v>
      </c>
      <c r="G868" s="222" t="s">
        <v>4972</v>
      </c>
    </row>
    <row r="869" spans="1:7" x14ac:dyDescent="0.35">
      <c r="A869" s="222" t="s">
        <v>4973</v>
      </c>
      <c r="B869" s="222" t="s">
        <v>4974</v>
      </c>
      <c r="C869" s="222" t="s">
        <v>4975</v>
      </c>
      <c r="D869" s="222" t="s">
        <v>4976</v>
      </c>
      <c r="E869" s="222" t="s">
        <v>1199</v>
      </c>
      <c r="F869" s="222" t="s">
        <v>4977</v>
      </c>
      <c r="G869" s="222" t="s">
        <v>4978</v>
      </c>
    </row>
    <row r="870" spans="1:7" ht="29" x14ac:dyDescent="0.35">
      <c r="A870" s="222" t="s">
        <v>4979</v>
      </c>
      <c r="B870" s="222" t="s">
        <v>4980</v>
      </c>
      <c r="C870" s="222" t="s">
        <v>4981</v>
      </c>
      <c r="D870" s="222" t="s">
        <v>4982</v>
      </c>
      <c r="E870" s="222" t="s">
        <v>4983</v>
      </c>
      <c r="F870" s="222" t="s">
        <v>4984</v>
      </c>
      <c r="G870" s="222" t="s">
        <v>4985</v>
      </c>
    </row>
    <row r="871" spans="1:7" ht="43.5" x14ac:dyDescent="0.35">
      <c r="A871" s="222" t="s">
        <v>4986</v>
      </c>
      <c r="B871" s="222" t="s">
        <v>4987</v>
      </c>
      <c r="C871" s="222" t="s">
        <v>4988</v>
      </c>
      <c r="D871" s="222" t="s">
        <v>4989</v>
      </c>
      <c r="E871" s="222" t="s">
        <v>4990</v>
      </c>
      <c r="F871" s="222" t="s">
        <v>4991</v>
      </c>
      <c r="G871" s="222" t="s">
        <v>4992</v>
      </c>
    </row>
    <row r="872" spans="1:7" x14ac:dyDescent="0.35">
      <c r="A872" s="248" t="s">
        <v>4993</v>
      </c>
      <c r="B872" s="248" t="s">
        <v>4993</v>
      </c>
      <c r="C872" s="248" t="s">
        <v>4993</v>
      </c>
      <c r="D872" s="248" t="s">
        <v>4993</v>
      </c>
      <c r="E872" s="249" t="s">
        <v>4993</v>
      </c>
      <c r="F872" s="250" t="s">
        <v>4993</v>
      </c>
      <c r="G872" s="249" t="s">
        <v>4993</v>
      </c>
    </row>
    <row r="873" spans="1:7" x14ac:dyDescent="0.35">
      <c r="A873" s="248" t="s">
        <v>4994</v>
      </c>
      <c r="B873" s="248" t="s">
        <v>4995</v>
      </c>
      <c r="C873" s="248" t="s">
        <v>4996</v>
      </c>
      <c r="D873" s="248" t="s">
        <v>4997</v>
      </c>
      <c r="E873" s="248" t="s">
        <v>4998</v>
      </c>
      <c r="F873" s="251" t="s">
        <v>4998</v>
      </c>
      <c r="G873" s="248" t="s">
        <v>4999</v>
      </c>
    </row>
    <row r="874" spans="1:7" x14ac:dyDescent="0.35">
      <c r="A874" s="248" t="s">
        <v>5000</v>
      </c>
      <c r="B874" s="248" t="s">
        <v>5001</v>
      </c>
      <c r="C874" s="248" t="s">
        <v>5002</v>
      </c>
      <c r="D874" s="248" t="s">
        <v>5003</v>
      </c>
      <c r="E874" s="248" t="s">
        <v>5004</v>
      </c>
      <c r="F874" s="251" t="s">
        <v>5004</v>
      </c>
      <c r="G874" s="248" t="s">
        <v>5005</v>
      </c>
    </row>
    <row r="875" spans="1:7" x14ac:dyDescent="0.35">
      <c r="A875" s="248" t="s">
        <v>5006</v>
      </c>
      <c r="B875" s="248" t="s">
        <v>5007</v>
      </c>
      <c r="C875" s="248" t="s">
        <v>5008</v>
      </c>
      <c r="D875" s="248" t="s">
        <v>5009</v>
      </c>
      <c r="E875" s="248" t="s">
        <v>5010</v>
      </c>
      <c r="F875" s="251" t="s">
        <v>5010</v>
      </c>
      <c r="G875" s="248" t="s">
        <v>5011</v>
      </c>
    </row>
    <row r="876" spans="1:7" x14ac:dyDescent="0.35">
      <c r="A876" s="248" t="s">
        <v>5012</v>
      </c>
      <c r="B876" s="248" t="s">
        <v>5013</v>
      </c>
      <c r="C876" s="248" t="s">
        <v>5014</v>
      </c>
      <c r="D876" s="248" t="s">
        <v>5015</v>
      </c>
      <c r="E876" s="248" t="s">
        <v>5016</v>
      </c>
      <c r="F876" s="251" t="s">
        <v>5016</v>
      </c>
      <c r="G876" s="248" t="s">
        <v>5017</v>
      </c>
    </row>
    <row r="877" spans="1:7" s="278" customFormat="1" x14ac:dyDescent="0.35">
      <c r="A877" s="222" t="s">
        <v>1138</v>
      </c>
      <c r="B877" s="222" t="s">
        <v>1139</v>
      </c>
      <c r="C877" s="222" t="s">
        <v>1140</v>
      </c>
      <c r="D877" s="222" t="s">
        <v>1141</v>
      </c>
      <c r="E877" s="222" t="s">
        <v>1142</v>
      </c>
      <c r="F877" s="222" t="s">
        <v>1143</v>
      </c>
      <c r="G877" s="222" t="s">
        <v>1144</v>
      </c>
    </row>
    <row r="878" spans="1:7" x14ac:dyDescent="0.35">
      <c r="A878" s="222" t="s">
        <v>5018</v>
      </c>
      <c r="B878" s="222" t="s">
        <v>5019</v>
      </c>
      <c r="C878" s="222" t="s">
        <v>5020</v>
      </c>
      <c r="D878" s="222" t="s">
        <v>5021</v>
      </c>
      <c r="E878" s="222" t="s">
        <v>5022</v>
      </c>
      <c r="F878" s="222" t="s">
        <v>5023</v>
      </c>
      <c r="G878" s="222" t="s">
        <v>5024</v>
      </c>
    </row>
    <row r="879" spans="1:7" x14ac:dyDescent="0.35">
      <c r="A879" s="252" t="s">
        <v>93</v>
      </c>
      <c r="B879" s="252" t="s">
        <v>4473</v>
      </c>
      <c r="C879" s="252" t="s">
        <v>4474</v>
      </c>
      <c r="D879" s="252" t="s">
        <v>4475</v>
      </c>
      <c r="E879" s="252" t="s">
        <v>4476</v>
      </c>
      <c r="F879" s="252" t="s">
        <v>4477</v>
      </c>
      <c r="G879" s="252" t="s">
        <v>4478</v>
      </c>
    </row>
    <row r="880" spans="1:7" x14ac:dyDescent="0.35">
      <c r="A880" s="252" t="s">
        <v>142</v>
      </c>
      <c r="B880" s="252" t="s">
        <v>4751</v>
      </c>
      <c r="C880" s="252" t="s">
        <v>4752</v>
      </c>
      <c r="D880" s="252" t="s">
        <v>4753</v>
      </c>
      <c r="E880" s="252" t="s">
        <v>4754</v>
      </c>
      <c r="F880" s="252" t="s">
        <v>4754</v>
      </c>
      <c r="G880" s="252" t="s">
        <v>4755</v>
      </c>
    </row>
    <row r="881" spans="1:7" x14ac:dyDescent="0.35">
      <c r="A881" s="252" t="s">
        <v>94</v>
      </c>
      <c r="B881" s="252" t="s">
        <v>4479</v>
      </c>
      <c r="C881" s="252" t="s">
        <v>4480</v>
      </c>
      <c r="D881" s="252" t="s">
        <v>4481</v>
      </c>
      <c r="E881" s="252" t="s">
        <v>4482</v>
      </c>
      <c r="F881" s="252" t="s">
        <v>4483</v>
      </c>
      <c r="G881" s="252" t="s">
        <v>4484</v>
      </c>
    </row>
    <row r="882" spans="1:7" x14ac:dyDescent="0.35">
      <c r="A882" s="252" t="s">
        <v>95</v>
      </c>
      <c r="B882" s="252" t="s">
        <v>4485</v>
      </c>
      <c r="C882" s="252" t="s">
        <v>4486</v>
      </c>
      <c r="D882" s="252" t="s">
        <v>4487</v>
      </c>
      <c r="E882" s="252" t="s">
        <v>4488</v>
      </c>
      <c r="F882" s="252" t="s">
        <v>4489</v>
      </c>
      <c r="G882" s="252" t="s">
        <v>4490</v>
      </c>
    </row>
    <row r="883" spans="1:7" x14ac:dyDescent="0.35">
      <c r="A883" s="252" t="s">
        <v>16</v>
      </c>
      <c r="B883" s="252" t="s">
        <v>4049</v>
      </c>
      <c r="C883" s="252" t="s">
        <v>4050</v>
      </c>
      <c r="D883" s="252" t="s">
        <v>4051</v>
      </c>
      <c r="E883" s="252" t="s">
        <v>4052</v>
      </c>
      <c r="F883" s="252" t="s">
        <v>4053</v>
      </c>
      <c r="G883" s="252" t="s">
        <v>4054</v>
      </c>
    </row>
    <row r="884" spans="1:7" x14ac:dyDescent="0.35">
      <c r="A884" s="252" t="s">
        <v>17</v>
      </c>
      <c r="B884" s="252" t="s">
        <v>4055</v>
      </c>
      <c r="C884" s="252" t="s">
        <v>17</v>
      </c>
      <c r="D884" s="252" t="s">
        <v>4056</v>
      </c>
      <c r="E884" s="252" t="s">
        <v>4057</v>
      </c>
      <c r="F884" s="252" t="s">
        <v>4058</v>
      </c>
      <c r="G884" s="252" t="s">
        <v>17</v>
      </c>
    </row>
    <row r="885" spans="1:7" x14ac:dyDescent="0.35">
      <c r="A885" s="252" t="s">
        <v>18</v>
      </c>
      <c r="B885" s="252" t="s">
        <v>4059</v>
      </c>
      <c r="C885" s="252" t="s">
        <v>4060</v>
      </c>
      <c r="D885" s="252" t="s">
        <v>4061</v>
      </c>
      <c r="E885" s="252" t="s">
        <v>4062</v>
      </c>
      <c r="F885" s="252" t="s">
        <v>4063</v>
      </c>
      <c r="G885" s="252" t="s">
        <v>4064</v>
      </c>
    </row>
    <row r="886" spans="1:7" x14ac:dyDescent="0.35">
      <c r="A886" s="252" t="s">
        <v>19</v>
      </c>
      <c r="B886" s="252" t="s">
        <v>4065</v>
      </c>
      <c r="C886" s="252" t="s">
        <v>4066</v>
      </c>
      <c r="D886" s="252" t="s">
        <v>4067</v>
      </c>
      <c r="E886" s="252" t="s">
        <v>4068</v>
      </c>
      <c r="F886" s="252" t="s">
        <v>4069</v>
      </c>
      <c r="G886" s="252" t="s">
        <v>4070</v>
      </c>
    </row>
    <row r="887" spans="1:7" x14ac:dyDescent="0.35">
      <c r="A887" s="252" t="s">
        <v>20</v>
      </c>
      <c r="B887" s="252" t="s">
        <v>4071</v>
      </c>
      <c r="C887" s="252" t="s">
        <v>4072</v>
      </c>
      <c r="D887" s="252" t="s">
        <v>4073</v>
      </c>
      <c r="E887" s="252" t="s">
        <v>4074</v>
      </c>
      <c r="F887" s="252" t="s">
        <v>4075</v>
      </c>
      <c r="G887" s="252" t="s">
        <v>4076</v>
      </c>
    </row>
    <row r="888" spans="1:7" x14ac:dyDescent="0.35">
      <c r="A888" s="252" t="s">
        <v>96</v>
      </c>
      <c r="B888" s="252" t="s">
        <v>4491</v>
      </c>
      <c r="C888" s="252" t="s">
        <v>4492</v>
      </c>
      <c r="D888" s="252" t="s">
        <v>4493</v>
      </c>
      <c r="E888" s="252" t="s">
        <v>4494</v>
      </c>
      <c r="F888" s="252" t="s">
        <v>4494</v>
      </c>
      <c r="G888" s="252" t="s">
        <v>4495</v>
      </c>
    </row>
    <row r="889" spans="1:7" x14ac:dyDescent="0.35">
      <c r="A889" s="252" t="s">
        <v>97</v>
      </c>
      <c r="B889" s="252" t="s">
        <v>4496</v>
      </c>
      <c r="C889" s="252" t="s">
        <v>4497</v>
      </c>
      <c r="D889" s="252" t="s">
        <v>4498</v>
      </c>
      <c r="E889" s="252" t="s">
        <v>4499</v>
      </c>
      <c r="F889" s="252" t="s">
        <v>4500</v>
      </c>
      <c r="G889" s="252" t="s">
        <v>4501</v>
      </c>
    </row>
    <row r="890" spans="1:7" x14ac:dyDescent="0.35">
      <c r="A890" s="252" t="s">
        <v>21</v>
      </c>
      <c r="B890" s="252" t="s">
        <v>4077</v>
      </c>
      <c r="C890" s="252" t="s">
        <v>4078</v>
      </c>
      <c r="D890" s="252" t="s">
        <v>4079</v>
      </c>
      <c r="E890" s="252" t="s">
        <v>4080</v>
      </c>
      <c r="F890" s="252" t="s">
        <v>4081</v>
      </c>
      <c r="G890" s="252" t="s">
        <v>4082</v>
      </c>
    </row>
    <row r="891" spans="1:7" x14ac:dyDescent="0.35">
      <c r="A891" s="252" t="s">
        <v>22</v>
      </c>
      <c r="B891" s="252" t="s">
        <v>4083</v>
      </c>
      <c r="C891" s="252" t="s">
        <v>4084</v>
      </c>
      <c r="D891" s="252" t="s">
        <v>4085</v>
      </c>
      <c r="E891" s="252" t="s">
        <v>4086</v>
      </c>
      <c r="F891" s="252" t="s">
        <v>4087</v>
      </c>
      <c r="G891" s="252" t="s">
        <v>4084</v>
      </c>
    </row>
    <row r="892" spans="1:7" x14ac:dyDescent="0.35">
      <c r="A892" s="252" t="s">
        <v>98</v>
      </c>
      <c r="B892" s="252" t="s">
        <v>4502</v>
      </c>
      <c r="C892" s="252" t="s">
        <v>4503</v>
      </c>
      <c r="D892" s="252" t="s">
        <v>4504</v>
      </c>
      <c r="E892" s="252" t="s">
        <v>4505</v>
      </c>
      <c r="F892" s="252" t="s">
        <v>4506</v>
      </c>
      <c r="G892" s="252" t="s">
        <v>4507</v>
      </c>
    </row>
    <row r="893" spans="1:7" x14ac:dyDescent="0.35">
      <c r="A893" s="252" t="s">
        <v>23</v>
      </c>
      <c r="B893" s="252" t="s">
        <v>4088</v>
      </c>
      <c r="C893" s="252" t="s">
        <v>4089</v>
      </c>
      <c r="D893" s="252" t="s">
        <v>4090</v>
      </c>
      <c r="E893" s="252" t="s">
        <v>4091</v>
      </c>
      <c r="F893" s="252" t="s">
        <v>4092</v>
      </c>
      <c r="G893" s="252" t="s">
        <v>4093</v>
      </c>
    </row>
    <row r="894" spans="1:7" x14ac:dyDescent="0.35">
      <c r="A894" s="252" t="s">
        <v>99</v>
      </c>
      <c r="B894" s="252" t="s">
        <v>4508</v>
      </c>
      <c r="C894" s="252" t="s">
        <v>4509</v>
      </c>
      <c r="D894" s="252" t="s">
        <v>4510</v>
      </c>
      <c r="E894" s="252" t="s">
        <v>4511</v>
      </c>
      <c r="F894" s="252" t="s">
        <v>4512</v>
      </c>
      <c r="G894" s="252" t="s">
        <v>4513</v>
      </c>
    </row>
    <row r="895" spans="1:7" x14ac:dyDescent="0.35">
      <c r="A895" s="252" t="s">
        <v>100</v>
      </c>
      <c r="B895" s="252" t="s">
        <v>4514</v>
      </c>
      <c r="C895" s="252" t="s">
        <v>4515</v>
      </c>
      <c r="D895" s="252" t="s">
        <v>4516</v>
      </c>
      <c r="E895" s="252" t="s">
        <v>4517</v>
      </c>
      <c r="F895" s="252" t="s">
        <v>4518</v>
      </c>
      <c r="G895" s="252" t="s">
        <v>4519</v>
      </c>
    </row>
    <row r="896" spans="1:7" x14ac:dyDescent="0.35">
      <c r="A896" s="252" t="s">
        <v>24</v>
      </c>
      <c r="B896" s="252" t="s">
        <v>4094</v>
      </c>
      <c r="C896" s="252" t="s">
        <v>4095</v>
      </c>
      <c r="D896" s="252" t="s">
        <v>4096</v>
      </c>
      <c r="E896" s="252" t="s">
        <v>4097</v>
      </c>
      <c r="F896" s="252" t="s">
        <v>4098</v>
      </c>
      <c r="G896" s="252" t="s">
        <v>4099</v>
      </c>
    </row>
    <row r="897" spans="1:7" x14ac:dyDescent="0.35">
      <c r="A897" s="252" t="s">
        <v>25</v>
      </c>
      <c r="B897" s="252" t="s">
        <v>4100</v>
      </c>
      <c r="C897" s="252" t="s">
        <v>4101</v>
      </c>
      <c r="D897" s="252" t="s">
        <v>4102</v>
      </c>
      <c r="E897" s="252" t="s">
        <v>4103</v>
      </c>
      <c r="F897" s="252" t="s">
        <v>4104</v>
      </c>
      <c r="G897" s="252" t="s">
        <v>4105</v>
      </c>
    </row>
    <row r="898" spans="1:7" x14ac:dyDescent="0.35">
      <c r="A898" s="252" t="s">
        <v>101</v>
      </c>
      <c r="B898" s="252" t="s">
        <v>4520</v>
      </c>
      <c r="C898" s="252" t="s">
        <v>4521</v>
      </c>
      <c r="D898" s="252" t="s">
        <v>4522</v>
      </c>
      <c r="E898" s="252" t="s">
        <v>4523</v>
      </c>
      <c r="F898" s="252" t="s">
        <v>4524</v>
      </c>
      <c r="G898" s="252" t="s">
        <v>4525</v>
      </c>
    </row>
    <row r="899" spans="1:7" x14ac:dyDescent="0.35">
      <c r="A899" s="252" t="s">
        <v>26</v>
      </c>
      <c r="B899" s="252" t="s">
        <v>4106</v>
      </c>
      <c r="C899" s="252" t="s">
        <v>4107</v>
      </c>
      <c r="D899" s="252" t="s">
        <v>4108</v>
      </c>
      <c r="E899" s="252" t="s">
        <v>4109</v>
      </c>
      <c r="F899" s="252" t="s">
        <v>8</v>
      </c>
      <c r="G899" s="252" t="s">
        <v>4110</v>
      </c>
    </row>
    <row r="900" spans="1:7" x14ac:dyDescent="0.35">
      <c r="A900" s="252" t="s">
        <v>27</v>
      </c>
      <c r="B900" s="252" t="s">
        <v>4111</v>
      </c>
      <c r="C900" s="252" t="s">
        <v>4112</v>
      </c>
      <c r="D900" s="252" t="s">
        <v>4113</v>
      </c>
      <c r="E900" s="252" t="s">
        <v>4114</v>
      </c>
      <c r="F900" s="252" t="s">
        <v>4115</v>
      </c>
      <c r="G900" s="252" t="s">
        <v>4116</v>
      </c>
    </row>
    <row r="901" spans="1:7" x14ac:dyDescent="0.35">
      <c r="A901" s="252" t="s">
        <v>28</v>
      </c>
      <c r="B901" s="252" t="s">
        <v>4117</v>
      </c>
      <c r="C901" s="252" t="s">
        <v>4118</v>
      </c>
      <c r="D901" s="252" t="s">
        <v>4119</v>
      </c>
      <c r="E901" s="252" t="s">
        <v>4087</v>
      </c>
      <c r="F901" s="252" t="s">
        <v>4120</v>
      </c>
      <c r="G901" s="252" t="s">
        <v>4121</v>
      </c>
    </row>
    <row r="902" spans="1:7" x14ac:dyDescent="0.35">
      <c r="A902" s="252" t="s">
        <v>102</v>
      </c>
      <c r="B902" s="252" t="s">
        <v>4526</v>
      </c>
      <c r="C902" s="252" t="s">
        <v>4527</v>
      </c>
      <c r="D902" s="252" t="s">
        <v>4528</v>
      </c>
      <c r="E902" s="252" t="s">
        <v>4529</v>
      </c>
      <c r="F902" s="252" t="s">
        <v>4530</v>
      </c>
      <c r="G902" s="252" t="s">
        <v>4531</v>
      </c>
    </row>
    <row r="903" spans="1:7" x14ac:dyDescent="0.35">
      <c r="A903" s="252" t="s">
        <v>103</v>
      </c>
      <c r="B903" s="252" t="s">
        <v>4532</v>
      </c>
      <c r="C903" s="252" t="s">
        <v>4533</v>
      </c>
      <c r="D903" s="252" t="s">
        <v>4534</v>
      </c>
      <c r="E903" s="252" t="s">
        <v>4535</v>
      </c>
      <c r="F903" s="252" t="s">
        <v>4536</v>
      </c>
      <c r="G903" s="252" t="s">
        <v>4537</v>
      </c>
    </row>
    <row r="904" spans="1:7" x14ac:dyDescent="0.35">
      <c r="A904" s="252" t="s">
        <v>29</v>
      </c>
      <c r="B904" s="252" t="s">
        <v>4122</v>
      </c>
      <c r="C904" s="252" t="s">
        <v>4123</v>
      </c>
      <c r="D904" s="252" t="s">
        <v>4124</v>
      </c>
      <c r="E904" s="252" t="s">
        <v>4125</v>
      </c>
      <c r="F904" s="252" t="s">
        <v>4126</v>
      </c>
      <c r="G904" s="252" t="s">
        <v>4127</v>
      </c>
    </row>
    <row r="905" spans="1:7" x14ac:dyDescent="0.35">
      <c r="A905" s="252" t="s">
        <v>30</v>
      </c>
      <c r="B905" s="252" t="s">
        <v>4128</v>
      </c>
      <c r="C905" s="252" t="s">
        <v>4129</v>
      </c>
      <c r="D905" s="252" t="s">
        <v>4130</v>
      </c>
      <c r="E905" s="252" t="s">
        <v>4131</v>
      </c>
      <c r="F905" s="252" t="s">
        <v>4132</v>
      </c>
      <c r="G905" s="252" t="s">
        <v>4133</v>
      </c>
    </row>
    <row r="906" spans="1:7" x14ac:dyDescent="0.35">
      <c r="A906" s="252" t="s">
        <v>31</v>
      </c>
      <c r="B906" s="252" t="s">
        <v>4134</v>
      </c>
      <c r="C906" s="252" t="s">
        <v>4135</v>
      </c>
      <c r="D906" s="252" t="s">
        <v>4136</v>
      </c>
      <c r="E906" s="252" t="s">
        <v>4137</v>
      </c>
      <c r="F906" s="252" t="s">
        <v>4138</v>
      </c>
      <c r="G906" s="252" t="s">
        <v>4139</v>
      </c>
    </row>
    <row r="907" spans="1:7" x14ac:dyDescent="0.35">
      <c r="A907" s="252" t="s">
        <v>104</v>
      </c>
      <c r="B907" s="252" t="s">
        <v>4538</v>
      </c>
      <c r="C907" s="252" t="s">
        <v>4539</v>
      </c>
      <c r="D907" s="252" t="s">
        <v>4540</v>
      </c>
      <c r="E907" s="252" t="s">
        <v>4541</v>
      </c>
      <c r="F907" s="252" t="s">
        <v>4542</v>
      </c>
      <c r="G907" s="252" t="s">
        <v>4543</v>
      </c>
    </row>
    <row r="908" spans="1:7" x14ac:dyDescent="0.35">
      <c r="A908" s="252" t="s">
        <v>32</v>
      </c>
      <c r="B908" s="252" t="s">
        <v>4140</v>
      </c>
      <c r="C908" s="252" t="s">
        <v>4141</v>
      </c>
      <c r="D908" s="252" t="s">
        <v>4142</v>
      </c>
      <c r="E908" s="252" t="s">
        <v>4143</v>
      </c>
      <c r="F908" s="252" t="s">
        <v>4144</v>
      </c>
      <c r="G908" s="252" t="s">
        <v>4145</v>
      </c>
    </row>
    <row r="909" spans="1:7" x14ac:dyDescent="0.35">
      <c r="A909" s="252" t="s">
        <v>33</v>
      </c>
      <c r="B909" s="252" t="s">
        <v>4146</v>
      </c>
      <c r="C909" s="252" t="s">
        <v>4147</v>
      </c>
      <c r="D909" s="252" t="s">
        <v>4148</v>
      </c>
      <c r="E909" s="252" t="s">
        <v>4149</v>
      </c>
      <c r="F909" s="252" t="s">
        <v>4150</v>
      </c>
      <c r="G909" s="252" t="s">
        <v>4151</v>
      </c>
    </row>
    <row r="910" spans="1:7" x14ac:dyDescent="0.35">
      <c r="A910" s="252" t="s">
        <v>143</v>
      </c>
      <c r="B910" s="252" t="s">
        <v>4756</v>
      </c>
      <c r="C910" s="252" t="s">
        <v>4129</v>
      </c>
      <c r="D910" s="252" t="s">
        <v>4757</v>
      </c>
      <c r="E910" s="252" t="s">
        <v>4758</v>
      </c>
      <c r="F910" s="252" t="s">
        <v>4759</v>
      </c>
      <c r="G910" s="252" t="s">
        <v>4760</v>
      </c>
    </row>
    <row r="911" spans="1:7" x14ac:dyDescent="0.35">
      <c r="A911" s="252" t="s">
        <v>144</v>
      </c>
      <c r="B911" s="252" t="s">
        <v>4761</v>
      </c>
      <c r="C911" s="252" t="s">
        <v>4762</v>
      </c>
      <c r="D911" s="252" t="s">
        <v>4763</v>
      </c>
      <c r="E911" s="252" t="s">
        <v>4764</v>
      </c>
      <c r="F911" s="252" t="s">
        <v>4765</v>
      </c>
      <c r="G911" s="252" t="s">
        <v>4766</v>
      </c>
    </row>
    <row r="912" spans="1:7" x14ac:dyDescent="0.35">
      <c r="A912" s="252" t="s">
        <v>34</v>
      </c>
      <c r="B912" s="252" t="s">
        <v>4152</v>
      </c>
      <c r="C912" s="252" t="s">
        <v>4153</v>
      </c>
      <c r="D912" s="252" t="s">
        <v>4154</v>
      </c>
      <c r="E912" s="252" t="s">
        <v>4155</v>
      </c>
      <c r="F912" s="252" t="s">
        <v>4156</v>
      </c>
      <c r="G912" s="252" t="s">
        <v>4153</v>
      </c>
    </row>
    <row r="913" spans="1:7" x14ac:dyDescent="0.35">
      <c r="A913" s="252" t="s">
        <v>35</v>
      </c>
      <c r="B913" s="252" t="s">
        <v>4157</v>
      </c>
      <c r="C913" s="252" t="s">
        <v>4157</v>
      </c>
      <c r="D913" s="252" t="s">
        <v>4158</v>
      </c>
      <c r="E913" s="252" t="s">
        <v>4159</v>
      </c>
      <c r="F913" s="252" t="s">
        <v>4160</v>
      </c>
      <c r="G913" s="252" t="s">
        <v>4161</v>
      </c>
    </row>
    <row r="914" spans="1:7" x14ac:dyDescent="0.35">
      <c r="A914" s="252" t="s">
        <v>36</v>
      </c>
      <c r="B914" s="252" t="s">
        <v>4162</v>
      </c>
      <c r="C914" s="252" t="s">
        <v>4163</v>
      </c>
      <c r="D914" s="252" t="s">
        <v>4164</v>
      </c>
      <c r="E914" s="252" t="s">
        <v>4165</v>
      </c>
      <c r="F914" s="252" t="s">
        <v>4166</v>
      </c>
      <c r="G914" s="252" t="s">
        <v>4163</v>
      </c>
    </row>
    <row r="915" spans="1:7" x14ac:dyDescent="0.35">
      <c r="A915" s="252" t="s">
        <v>37</v>
      </c>
      <c r="B915" s="252" t="s">
        <v>4167</v>
      </c>
      <c r="C915" s="252" t="s">
        <v>4167</v>
      </c>
      <c r="D915" s="252" t="s">
        <v>4168</v>
      </c>
      <c r="E915" s="252" t="s">
        <v>4169</v>
      </c>
      <c r="F915" s="252" t="s">
        <v>4170</v>
      </c>
      <c r="G915" s="252" t="s">
        <v>4167</v>
      </c>
    </row>
    <row r="916" spans="1:7" x14ac:dyDescent="0.35">
      <c r="A916" s="252" t="s">
        <v>145</v>
      </c>
      <c r="B916" s="252" t="s">
        <v>4767</v>
      </c>
      <c r="C916" s="252" t="s">
        <v>4768</v>
      </c>
      <c r="D916" s="252" t="s">
        <v>4769</v>
      </c>
      <c r="E916" s="252" t="s">
        <v>4770</v>
      </c>
      <c r="F916" s="252" t="s">
        <v>4771</v>
      </c>
      <c r="G916" s="252" t="s">
        <v>4768</v>
      </c>
    </row>
    <row r="917" spans="1:7" x14ac:dyDescent="0.35">
      <c r="A917" s="252" t="s">
        <v>38</v>
      </c>
      <c r="B917" s="252" t="s">
        <v>4171</v>
      </c>
      <c r="C917" s="252" t="s">
        <v>4172</v>
      </c>
      <c r="D917" s="252" t="s">
        <v>4173</v>
      </c>
      <c r="E917" s="252" t="s">
        <v>4174</v>
      </c>
      <c r="F917" s="252" t="s">
        <v>4175</v>
      </c>
      <c r="G917" s="252" t="s">
        <v>4176</v>
      </c>
    </row>
    <row r="918" spans="1:7" x14ac:dyDescent="0.35">
      <c r="A918" s="252" t="s">
        <v>39</v>
      </c>
      <c r="B918" s="252" t="s">
        <v>4177</v>
      </c>
      <c r="C918" s="252" t="s">
        <v>4178</v>
      </c>
      <c r="D918" s="252" t="s">
        <v>4179</v>
      </c>
      <c r="E918" s="252" t="s">
        <v>4180</v>
      </c>
      <c r="F918" s="252" t="s">
        <v>4181</v>
      </c>
      <c r="G918" s="252" t="s">
        <v>4182</v>
      </c>
    </row>
    <row r="919" spans="1:7" x14ac:dyDescent="0.35">
      <c r="A919" s="252" t="s">
        <v>40</v>
      </c>
      <c r="B919" s="252" t="s">
        <v>4183</v>
      </c>
      <c r="C919" s="252" t="s">
        <v>4184</v>
      </c>
      <c r="D919" s="252" t="s">
        <v>4185</v>
      </c>
      <c r="E919" s="252" t="s">
        <v>4186</v>
      </c>
      <c r="F919" s="252" t="s">
        <v>4187</v>
      </c>
      <c r="G919" s="252" t="s">
        <v>4188</v>
      </c>
    </row>
    <row r="920" spans="1:7" x14ac:dyDescent="0.35">
      <c r="A920" s="252" t="s">
        <v>41</v>
      </c>
      <c r="B920" s="252" t="s">
        <v>4191</v>
      </c>
      <c r="C920" s="252" t="s">
        <v>4192</v>
      </c>
      <c r="D920" s="252" t="s">
        <v>4193</v>
      </c>
      <c r="E920" s="252" t="s">
        <v>4194</v>
      </c>
      <c r="F920" s="252" t="s">
        <v>4195</v>
      </c>
      <c r="G920" s="252" t="s">
        <v>4192</v>
      </c>
    </row>
    <row r="921" spans="1:7" x14ac:dyDescent="0.35">
      <c r="A921" s="252" t="s">
        <v>42</v>
      </c>
      <c r="B921" s="252" t="s">
        <v>42</v>
      </c>
      <c r="C921" s="252" t="s">
        <v>4196</v>
      </c>
      <c r="D921" s="252" t="s">
        <v>4197</v>
      </c>
      <c r="E921" s="252" t="s">
        <v>4198</v>
      </c>
      <c r="F921" s="252" t="s">
        <v>4199</v>
      </c>
      <c r="G921" s="252" t="s">
        <v>4200</v>
      </c>
    </row>
    <row r="922" spans="1:7" x14ac:dyDescent="0.35">
      <c r="A922" s="252" t="s">
        <v>146</v>
      </c>
      <c r="B922" s="252" t="s">
        <v>4772</v>
      </c>
      <c r="C922" s="252" t="s">
        <v>4773</v>
      </c>
      <c r="D922" s="252" t="s">
        <v>4774</v>
      </c>
      <c r="E922" s="252" t="s">
        <v>4775</v>
      </c>
      <c r="F922" s="252" t="s">
        <v>4776</v>
      </c>
      <c r="G922" s="252" t="s">
        <v>4773</v>
      </c>
    </row>
    <row r="923" spans="1:7" x14ac:dyDescent="0.35">
      <c r="A923" s="252" t="s">
        <v>105</v>
      </c>
      <c r="B923" s="252" t="s">
        <v>4545</v>
      </c>
      <c r="C923" s="252" t="s">
        <v>4546</v>
      </c>
      <c r="D923" s="252" t="s">
        <v>4547</v>
      </c>
      <c r="E923" s="252" t="s">
        <v>4548</v>
      </c>
      <c r="F923" s="252" t="s">
        <v>4549</v>
      </c>
      <c r="G923" s="252" t="s">
        <v>4550</v>
      </c>
    </row>
    <row r="924" spans="1:7" x14ac:dyDescent="0.35">
      <c r="A924" s="252" t="s">
        <v>43</v>
      </c>
      <c r="B924" s="252" t="s">
        <v>4201</v>
      </c>
      <c r="C924" s="252" t="s">
        <v>4202</v>
      </c>
      <c r="D924" s="252" t="s">
        <v>4203</v>
      </c>
      <c r="E924" s="252" t="s">
        <v>4204</v>
      </c>
      <c r="F924" s="252" t="s">
        <v>4205</v>
      </c>
      <c r="G924" s="252" t="s">
        <v>4206</v>
      </c>
    </row>
    <row r="925" spans="1:7" x14ac:dyDescent="0.35">
      <c r="A925" s="252" t="s">
        <v>106</v>
      </c>
      <c r="B925" s="252" t="s">
        <v>4551</v>
      </c>
      <c r="C925" s="252" t="s">
        <v>4552</v>
      </c>
      <c r="D925" s="252" t="s">
        <v>4553</v>
      </c>
      <c r="E925" s="252" t="s">
        <v>4554</v>
      </c>
      <c r="F925" s="252" t="s">
        <v>4555</v>
      </c>
      <c r="G925" s="252" t="s">
        <v>4556</v>
      </c>
    </row>
    <row r="926" spans="1:7" x14ac:dyDescent="0.35">
      <c r="A926" s="252" t="s">
        <v>107</v>
      </c>
      <c r="B926" s="252" t="s">
        <v>4557</v>
      </c>
      <c r="C926" s="252" t="s">
        <v>4558</v>
      </c>
      <c r="D926" s="252" t="s">
        <v>4559</v>
      </c>
      <c r="E926" s="252" t="s">
        <v>4560</v>
      </c>
      <c r="F926" s="252" t="s">
        <v>4561</v>
      </c>
      <c r="G926" s="252" t="s">
        <v>4562</v>
      </c>
    </row>
    <row r="927" spans="1:7" x14ac:dyDescent="0.35">
      <c r="A927" s="252" t="s">
        <v>147</v>
      </c>
      <c r="B927" s="252" t="s">
        <v>4777</v>
      </c>
      <c r="C927" s="252" t="s">
        <v>4778</v>
      </c>
      <c r="D927" s="252" t="s">
        <v>4779</v>
      </c>
      <c r="E927" s="252" t="s">
        <v>4780</v>
      </c>
      <c r="F927" s="252" t="s">
        <v>4781</v>
      </c>
      <c r="G927" s="252" t="s">
        <v>4778</v>
      </c>
    </row>
    <row r="928" spans="1:7" x14ac:dyDescent="0.35">
      <c r="A928" s="252" t="s">
        <v>108</v>
      </c>
      <c r="B928" s="252" t="s">
        <v>4563</v>
      </c>
      <c r="C928" s="252" t="s">
        <v>4564</v>
      </c>
      <c r="D928" s="252" t="s">
        <v>4565</v>
      </c>
      <c r="E928" s="252" t="s">
        <v>4566</v>
      </c>
      <c r="F928" s="252" t="s">
        <v>4567</v>
      </c>
      <c r="G928" s="252" t="s">
        <v>4568</v>
      </c>
    </row>
    <row r="929" spans="1:7" x14ac:dyDescent="0.35">
      <c r="A929" s="252" t="s">
        <v>109</v>
      </c>
      <c r="B929" s="252" t="s">
        <v>4569</v>
      </c>
      <c r="C929" s="252" t="s">
        <v>4570</v>
      </c>
      <c r="D929" s="252" t="s">
        <v>4571</v>
      </c>
      <c r="E929" s="252" t="s">
        <v>4572</v>
      </c>
      <c r="F929" s="252" t="s">
        <v>4573</v>
      </c>
      <c r="G929" s="252" t="s">
        <v>4574</v>
      </c>
    </row>
    <row r="930" spans="1:7" x14ac:dyDescent="0.35">
      <c r="A930" s="252" t="s">
        <v>44</v>
      </c>
      <c r="B930" s="252" t="s">
        <v>4207</v>
      </c>
      <c r="C930" s="252" t="s">
        <v>4208</v>
      </c>
      <c r="D930" s="252" t="s">
        <v>4209</v>
      </c>
      <c r="E930" s="252" t="s">
        <v>4210</v>
      </c>
      <c r="F930" s="252" t="s">
        <v>4211</v>
      </c>
      <c r="G930" s="252" t="s">
        <v>4212</v>
      </c>
    </row>
    <row r="931" spans="1:7" x14ac:dyDescent="0.35">
      <c r="A931" s="252" t="s">
        <v>45</v>
      </c>
      <c r="B931" s="252" t="s">
        <v>4213</v>
      </c>
      <c r="C931" s="252" t="s">
        <v>4214</v>
      </c>
      <c r="D931" s="252" t="s">
        <v>4215</v>
      </c>
      <c r="E931" s="252" t="s">
        <v>4216</v>
      </c>
      <c r="F931" s="252" t="s">
        <v>4216</v>
      </c>
      <c r="G931" s="252" t="s">
        <v>4214</v>
      </c>
    </row>
    <row r="932" spans="1:7" x14ac:dyDescent="0.35">
      <c r="A932" s="252" t="s">
        <v>148</v>
      </c>
      <c r="B932" s="252" t="s">
        <v>4782</v>
      </c>
      <c r="C932" s="252" t="s">
        <v>4783</v>
      </c>
      <c r="D932" s="252" t="s">
        <v>4784</v>
      </c>
      <c r="E932" s="252" t="s">
        <v>4785</v>
      </c>
      <c r="F932" s="252" t="s">
        <v>4786</v>
      </c>
      <c r="G932" s="252" t="s">
        <v>4787</v>
      </c>
    </row>
    <row r="933" spans="1:7" x14ac:dyDescent="0.35">
      <c r="A933" s="252" t="s">
        <v>110</v>
      </c>
      <c r="B933" s="252" t="s">
        <v>4575</v>
      </c>
      <c r="C933" s="252" t="s">
        <v>4576</v>
      </c>
      <c r="D933" s="252" t="s">
        <v>4577</v>
      </c>
      <c r="E933" s="252" t="s">
        <v>4578</v>
      </c>
      <c r="F933" s="252" t="s">
        <v>4579</v>
      </c>
      <c r="G933" s="252" t="s">
        <v>4580</v>
      </c>
    </row>
    <row r="934" spans="1:7" x14ac:dyDescent="0.35">
      <c r="A934" s="252" t="s">
        <v>111</v>
      </c>
      <c r="B934" s="252" t="s">
        <v>4581</v>
      </c>
      <c r="C934" s="252" t="s">
        <v>4582</v>
      </c>
      <c r="D934" s="252" t="s">
        <v>4583</v>
      </c>
      <c r="E934" s="252" t="s">
        <v>4584</v>
      </c>
      <c r="F934" s="252" t="s">
        <v>4585</v>
      </c>
      <c r="G934" s="252" t="s">
        <v>4586</v>
      </c>
    </row>
    <row r="935" spans="1:7" x14ac:dyDescent="0.35">
      <c r="A935" s="252" t="s">
        <v>46</v>
      </c>
      <c r="B935" s="252" t="s">
        <v>4217</v>
      </c>
      <c r="C935" s="252" t="s">
        <v>4218</v>
      </c>
      <c r="D935" s="252" t="s">
        <v>4219</v>
      </c>
      <c r="E935" s="252" t="s">
        <v>4220</v>
      </c>
      <c r="F935" s="252" t="s">
        <v>4221</v>
      </c>
      <c r="G935" s="252" t="s">
        <v>4222</v>
      </c>
    </row>
    <row r="936" spans="1:7" x14ac:dyDescent="0.35">
      <c r="A936" s="252" t="s">
        <v>112</v>
      </c>
      <c r="B936" s="252" t="s">
        <v>4587</v>
      </c>
      <c r="C936" s="252" t="s">
        <v>4588</v>
      </c>
      <c r="D936" s="252" t="s">
        <v>4589</v>
      </c>
      <c r="E936" s="252" t="s">
        <v>4590</v>
      </c>
      <c r="F936" s="252" t="s">
        <v>4590</v>
      </c>
      <c r="G936" s="252" t="s">
        <v>4591</v>
      </c>
    </row>
    <row r="937" spans="1:7" x14ac:dyDescent="0.35">
      <c r="A937" s="252" t="s">
        <v>113</v>
      </c>
      <c r="B937" s="252" t="s">
        <v>4592</v>
      </c>
      <c r="C937" s="252" t="s">
        <v>4593</v>
      </c>
      <c r="D937" s="252" t="s">
        <v>4594</v>
      </c>
      <c r="E937" s="252" t="s">
        <v>4595</v>
      </c>
      <c r="F937" s="252" t="s">
        <v>4596</v>
      </c>
      <c r="G937" s="252" t="s">
        <v>4597</v>
      </c>
    </row>
    <row r="938" spans="1:7" x14ac:dyDescent="0.35">
      <c r="A938" s="252" t="s">
        <v>47</v>
      </c>
      <c r="B938" s="252" t="s">
        <v>4223</v>
      </c>
      <c r="C938" s="252" t="s">
        <v>4224</v>
      </c>
      <c r="D938" s="252" t="s">
        <v>4225</v>
      </c>
      <c r="E938" s="252" t="s">
        <v>4226</v>
      </c>
      <c r="F938" s="252" t="s">
        <v>4227</v>
      </c>
      <c r="G938" s="252" t="s">
        <v>4228</v>
      </c>
    </row>
    <row r="939" spans="1:7" x14ac:dyDescent="0.35">
      <c r="A939" s="252" t="s">
        <v>114</v>
      </c>
      <c r="B939" s="252" t="s">
        <v>4598</v>
      </c>
      <c r="C939" s="252" t="s">
        <v>4599</v>
      </c>
      <c r="D939" s="252" t="s">
        <v>4600</v>
      </c>
      <c r="E939" s="252" t="s">
        <v>4601</v>
      </c>
      <c r="F939" s="252" t="s">
        <v>4602</v>
      </c>
      <c r="G939" s="252" t="s">
        <v>4603</v>
      </c>
    </row>
    <row r="940" spans="1:7" x14ac:dyDescent="0.35">
      <c r="A940" s="252" t="s">
        <v>149</v>
      </c>
      <c r="B940" s="252" t="s">
        <v>4788</v>
      </c>
      <c r="C940" s="252" t="s">
        <v>4789</v>
      </c>
      <c r="D940" s="252" t="s">
        <v>4790</v>
      </c>
      <c r="E940" s="252" t="s">
        <v>4791</v>
      </c>
      <c r="F940" s="252" t="s">
        <v>4791</v>
      </c>
      <c r="G940" s="252" t="s">
        <v>4792</v>
      </c>
    </row>
    <row r="941" spans="1:7" x14ac:dyDescent="0.35">
      <c r="A941" s="252" t="s">
        <v>115</v>
      </c>
      <c r="B941" s="252" t="s">
        <v>4604</v>
      </c>
      <c r="C941" s="252" t="s">
        <v>4605</v>
      </c>
      <c r="D941" s="252" t="s">
        <v>4606</v>
      </c>
      <c r="E941" s="252" t="s">
        <v>4607</v>
      </c>
      <c r="F941" s="252" t="s">
        <v>4608</v>
      </c>
      <c r="G941" s="252" t="s">
        <v>4609</v>
      </c>
    </row>
    <row r="942" spans="1:7" x14ac:dyDescent="0.35">
      <c r="A942" s="252" t="s">
        <v>116</v>
      </c>
      <c r="B942" s="252" t="s">
        <v>4610</v>
      </c>
      <c r="C942" s="252" t="s">
        <v>4611</v>
      </c>
      <c r="D942" s="252" t="s">
        <v>4612</v>
      </c>
      <c r="E942" s="252" t="s">
        <v>4613</v>
      </c>
      <c r="F942" s="252" t="s">
        <v>4614</v>
      </c>
      <c r="G942" s="252" t="s">
        <v>4615</v>
      </c>
    </row>
    <row r="943" spans="1:7" x14ac:dyDescent="0.35">
      <c r="A943" s="252" t="s">
        <v>117</v>
      </c>
      <c r="B943" s="252" t="s">
        <v>4616</v>
      </c>
      <c r="C943" s="252" t="s">
        <v>4617</v>
      </c>
      <c r="D943" s="252" t="s">
        <v>4618</v>
      </c>
      <c r="E943" s="252" t="s">
        <v>4619</v>
      </c>
      <c r="F943" s="252" t="s">
        <v>4620</v>
      </c>
      <c r="G943" s="252" t="s">
        <v>4621</v>
      </c>
    </row>
    <row r="944" spans="1:7" x14ac:dyDescent="0.35">
      <c r="A944" s="252" t="s">
        <v>48</v>
      </c>
      <c r="B944" s="252" t="s">
        <v>4229</v>
      </c>
      <c r="C944" s="252" t="s">
        <v>4230</v>
      </c>
      <c r="D944" s="252" t="s">
        <v>4231</v>
      </c>
      <c r="E944" s="252" t="s">
        <v>4232</v>
      </c>
      <c r="F944" s="252" t="s">
        <v>4233</v>
      </c>
      <c r="G944" s="252" t="s">
        <v>4234</v>
      </c>
    </row>
    <row r="945" spans="1:7" x14ac:dyDescent="0.35">
      <c r="A945" s="252" t="s">
        <v>150</v>
      </c>
      <c r="B945" s="252" t="s">
        <v>4793</v>
      </c>
      <c r="C945" s="252" t="s">
        <v>4794</v>
      </c>
      <c r="D945" s="252" t="s">
        <v>150</v>
      </c>
      <c r="E945" s="252" t="s">
        <v>4795</v>
      </c>
      <c r="F945" s="252" t="s">
        <v>4796</v>
      </c>
      <c r="G945" s="252" t="s">
        <v>4797</v>
      </c>
    </row>
    <row r="946" spans="1:7" x14ac:dyDescent="0.35">
      <c r="A946" s="252" t="s">
        <v>151</v>
      </c>
      <c r="B946" s="252" t="s">
        <v>4798</v>
      </c>
      <c r="C946" s="252" t="s">
        <v>4799</v>
      </c>
      <c r="D946" s="252" t="s">
        <v>4798</v>
      </c>
      <c r="E946" s="252" t="s">
        <v>4800</v>
      </c>
      <c r="F946" s="252" t="s">
        <v>4801</v>
      </c>
      <c r="G946" s="252" t="s">
        <v>4799</v>
      </c>
    </row>
    <row r="947" spans="1:7" x14ac:dyDescent="0.35">
      <c r="A947" s="252" t="s">
        <v>152</v>
      </c>
      <c r="B947" s="252" t="s">
        <v>4802</v>
      </c>
      <c r="C947" s="252" t="s">
        <v>4803</v>
      </c>
      <c r="D947" s="252" t="s">
        <v>4804</v>
      </c>
      <c r="E947" s="252" t="s">
        <v>4805</v>
      </c>
      <c r="F947" s="252" t="s">
        <v>4806</v>
      </c>
      <c r="G947" s="252" t="s">
        <v>4803</v>
      </c>
    </row>
    <row r="948" spans="1:7" x14ac:dyDescent="0.35">
      <c r="A948" s="252" t="s">
        <v>49</v>
      </c>
      <c r="B948" s="252" t="s">
        <v>4235</v>
      </c>
      <c r="C948" s="252" t="s">
        <v>4236</v>
      </c>
      <c r="D948" s="252" t="s">
        <v>4237</v>
      </c>
      <c r="E948" s="252" t="s">
        <v>4238</v>
      </c>
      <c r="F948" s="252" t="s">
        <v>4239</v>
      </c>
      <c r="G948" s="252" t="s">
        <v>4236</v>
      </c>
    </row>
    <row r="949" spans="1:7" x14ac:dyDescent="0.35">
      <c r="A949" s="252" t="s">
        <v>153</v>
      </c>
      <c r="B949" s="252" t="s">
        <v>4807</v>
      </c>
      <c r="C949" s="252" t="s">
        <v>4808</v>
      </c>
      <c r="D949" s="252" t="s">
        <v>4809</v>
      </c>
      <c r="E949" s="252" t="s">
        <v>4810</v>
      </c>
      <c r="F949" s="252" t="s">
        <v>4811</v>
      </c>
      <c r="G949" s="252" t="s">
        <v>4812</v>
      </c>
    </row>
    <row r="950" spans="1:7" x14ac:dyDescent="0.35">
      <c r="A950" s="252" t="s">
        <v>154</v>
      </c>
      <c r="B950" s="252" t="s">
        <v>4813</v>
      </c>
      <c r="C950" s="252" t="s">
        <v>4814</v>
      </c>
      <c r="D950" s="252" t="s">
        <v>4815</v>
      </c>
      <c r="E950" s="252" t="s">
        <v>4816</v>
      </c>
      <c r="F950" s="252" t="s">
        <v>4817</v>
      </c>
      <c r="G950" s="252" t="s">
        <v>4818</v>
      </c>
    </row>
    <row r="951" spans="1:7" x14ac:dyDescent="0.35">
      <c r="A951" s="252" t="s">
        <v>118</v>
      </c>
      <c r="B951" s="252" t="s">
        <v>4622</v>
      </c>
      <c r="C951" s="252" t="s">
        <v>4623</v>
      </c>
      <c r="D951" s="252" t="s">
        <v>4624</v>
      </c>
      <c r="E951" s="252" t="s">
        <v>4625</v>
      </c>
      <c r="F951" s="252" t="s">
        <v>4626</v>
      </c>
      <c r="G951" s="252" t="s">
        <v>4627</v>
      </c>
    </row>
    <row r="952" spans="1:7" x14ac:dyDescent="0.35">
      <c r="A952" s="252" t="s">
        <v>50</v>
      </c>
      <c r="B952" s="252" t="s">
        <v>4240</v>
      </c>
      <c r="C952" s="252" t="s">
        <v>4241</v>
      </c>
      <c r="D952" s="252" t="s">
        <v>4242</v>
      </c>
      <c r="E952" s="252" t="s">
        <v>4243</v>
      </c>
      <c r="F952" s="252" t="s">
        <v>4244</v>
      </c>
      <c r="G952" s="252" t="s">
        <v>4245</v>
      </c>
    </row>
    <row r="953" spans="1:7" x14ac:dyDescent="0.35">
      <c r="A953" s="252" t="s">
        <v>51</v>
      </c>
      <c r="B953" s="252" t="s">
        <v>4246</v>
      </c>
      <c r="C953" s="252" t="s">
        <v>4247</v>
      </c>
      <c r="D953" s="252" t="s">
        <v>4248</v>
      </c>
      <c r="E953" s="252" t="s">
        <v>4249</v>
      </c>
      <c r="F953" s="252" t="s">
        <v>4250</v>
      </c>
      <c r="G953" s="252" t="s">
        <v>4251</v>
      </c>
    </row>
    <row r="954" spans="1:7" x14ac:dyDescent="0.35">
      <c r="A954" s="252" t="s">
        <v>119</v>
      </c>
      <c r="B954" s="252" t="s">
        <v>4628</v>
      </c>
      <c r="C954" s="252" t="s">
        <v>4629</v>
      </c>
      <c r="D954" s="252" t="s">
        <v>4630</v>
      </c>
      <c r="E954" s="252" t="s">
        <v>4631</v>
      </c>
      <c r="F954" s="252" t="s">
        <v>4632</v>
      </c>
      <c r="G954" s="252" t="s">
        <v>4633</v>
      </c>
    </row>
    <row r="955" spans="1:7" x14ac:dyDescent="0.35">
      <c r="A955" s="252" t="s">
        <v>155</v>
      </c>
      <c r="B955" s="252" t="s">
        <v>4819</v>
      </c>
      <c r="C955" s="252" t="s">
        <v>4820</v>
      </c>
      <c r="D955" s="252" t="s">
        <v>4821</v>
      </c>
      <c r="E955" s="252" t="s">
        <v>4822</v>
      </c>
      <c r="F955" s="252" t="s">
        <v>4823</v>
      </c>
      <c r="G955" s="252" t="s">
        <v>4824</v>
      </c>
    </row>
    <row r="956" spans="1:7" x14ac:dyDescent="0.35">
      <c r="A956" s="252" t="s">
        <v>156</v>
      </c>
      <c r="B956" s="252" t="s">
        <v>156</v>
      </c>
      <c r="C956" s="252" t="s">
        <v>156</v>
      </c>
      <c r="D956" s="252" t="s">
        <v>156</v>
      </c>
      <c r="E956" s="252" t="s">
        <v>4825</v>
      </c>
      <c r="F956" s="252" t="s">
        <v>4826</v>
      </c>
      <c r="G956" s="252" t="s">
        <v>156</v>
      </c>
    </row>
    <row r="957" spans="1:7" x14ac:dyDescent="0.35">
      <c r="A957" s="252" t="s">
        <v>52</v>
      </c>
      <c r="B957" s="252" t="s">
        <v>52</v>
      </c>
      <c r="C957" s="252" t="s">
        <v>52</v>
      </c>
      <c r="D957" s="252" t="s">
        <v>52</v>
      </c>
      <c r="E957" s="252" t="s">
        <v>4252</v>
      </c>
      <c r="F957" s="252" t="s">
        <v>4253</v>
      </c>
      <c r="G957" s="252" t="s">
        <v>52</v>
      </c>
    </row>
    <row r="958" spans="1:7" x14ac:dyDescent="0.35">
      <c r="A958" s="252" t="s">
        <v>53</v>
      </c>
      <c r="B958" s="252" t="s">
        <v>4254</v>
      </c>
      <c r="C958" s="252" t="s">
        <v>4255</v>
      </c>
      <c r="D958" s="252" t="s">
        <v>4256</v>
      </c>
      <c r="E958" s="252" t="s">
        <v>4257</v>
      </c>
      <c r="F958" s="252" t="s">
        <v>4258</v>
      </c>
      <c r="G958" s="252" t="s">
        <v>4255</v>
      </c>
    </row>
    <row r="959" spans="1:7" x14ac:dyDescent="0.35">
      <c r="A959" s="252" t="s">
        <v>120</v>
      </c>
      <c r="B959" s="252" t="s">
        <v>4634</v>
      </c>
      <c r="C959" s="252" t="s">
        <v>4635</v>
      </c>
      <c r="D959" s="252" t="s">
        <v>4636</v>
      </c>
      <c r="E959" s="252" t="s">
        <v>4637</v>
      </c>
      <c r="F959" s="252" t="s">
        <v>4637</v>
      </c>
      <c r="G959" s="252" t="s">
        <v>4638</v>
      </c>
    </row>
    <row r="960" spans="1:7" x14ac:dyDescent="0.35">
      <c r="A960" s="252" t="s">
        <v>121</v>
      </c>
      <c r="B960" s="252" t="s">
        <v>5025</v>
      </c>
      <c r="C960" s="252" t="s">
        <v>5026</v>
      </c>
      <c r="D960" s="252" t="s">
        <v>5027</v>
      </c>
      <c r="E960" s="252" t="s">
        <v>5028</v>
      </c>
      <c r="F960" s="252" t="s">
        <v>5029</v>
      </c>
      <c r="G960" s="252" t="s">
        <v>5030</v>
      </c>
    </row>
    <row r="961" spans="1:7" x14ac:dyDescent="0.35">
      <c r="A961" s="252" t="s">
        <v>122</v>
      </c>
      <c r="B961" s="252" t="s">
        <v>4639</v>
      </c>
      <c r="C961" s="252" t="s">
        <v>4640</v>
      </c>
      <c r="D961" s="252" t="s">
        <v>4641</v>
      </c>
      <c r="E961" s="252" t="s">
        <v>4642</v>
      </c>
      <c r="F961" s="252" t="s">
        <v>4643</v>
      </c>
      <c r="G961" s="252" t="s">
        <v>4644</v>
      </c>
    </row>
    <row r="962" spans="1:7" x14ac:dyDescent="0.35">
      <c r="A962" s="252" t="s">
        <v>54</v>
      </c>
      <c r="B962" s="252" t="s">
        <v>4259</v>
      </c>
      <c r="C962" s="252" t="s">
        <v>4260</v>
      </c>
      <c r="D962" s="252" t="s">
        <v>4261</v>
      </c>
      <c r="E962" s="252" t="s">
        <v>4262</v>
      </c>
      <c r="F962" s="252" t="s">
        <v>4263</v>
      </c>
      <c r="G962" s="252" t="s">
        <v>4264</v>
      </c>
    </row>
    <row r="963" spans="1:7" x14ac:dyDescent="0.35">
      <c r="A963" s="252" t="s">
        <v>55</v>
      </c>
      <c r="B963" s="252" t="s">
        <v>4265</v>
      </c>
      <c r="C963" s="252" t="s">
        <v>4266</v>
      </c>
      <c r="D963" s="252" t="s">
        <v>4267</v>
      </c>
      <c r="E963" s="252" t="s">
        <v>4268</v>
      </c>
      <c r="F963" s="252" t="s">
        <v>4269</v>
      </c>
      <c r="G963" s="252" t="s">
        <v>4270</v>
      </c>
    </row>
    <row r="964" spans="1:7" x14ac:dyDescent="0.35">
      <c r="A964" s="252" t="s">
        <v>123</v>
      </c>
      <c r="B964" s="252" t="s">
        <v>4646</v>
      </c>
      <c r="C964" s="252" t="s">
        <v>4647</v>
      </c>
      <c r="D964" s="252" t="s">
        <v>4648</v>
      </c>
      <c r="E964" s="252" t="s">
        <v>4649</v>
      </c>
      <c r="F964" s="252" t="s">
        <v>4650</v>
      </c>
      <c r="G964" s="252" t="s">
        <v>4651</v>
      </c>
    </row>
    <row r="965" spans="1:7" x14ac:dyDescent="0.35">
      <c r="A965" s="252" t="s">
        <v>56</v>
      </c>
      <c r="B965" s="252" t="s">
        <v>4271</v>
      </c>
      <c r="C965" s="252" t="s">
        <v>4272</v>
      </c>
      <c r="D965" s="252" t="s">
        <v>4273</v>
      </c>
      <c r="E965" s="252" t="s">
        <v>4274</v>
      </c>
      <c r="F965" s="252" t="s">
        <v>4275</v>
      </c>
      <c r="G965" s="252" t="s">
        <v>4276</v>
      </c>
    </row>
    <row r="966" spans="1:7" x14ac:dyDescent="0.35">
      <c r="A966" s="252" t="s">
        <v>124</v>
      </c>
      <c r="B966" s="252" t="s">
        <v>4652</v>
      </c>
      <c r="C966" s="252" t="s">
        <v>4653</v>
      </c>
      <c r="D966" s="252" t="s">
        <v>4654</v>
      </c>
      <c r="E966" s="252" t="s">
        <v>4655</v>
      </c>
      <c r="F966" s="252" t="s">
        <v>4656</v>
      </c>
      <c r="G966" s="252" t="s">
        <v>4657</v>
      </c>
    </row>
    <row r="967" spans="1:7" x14ac:dyDescent="0.35">
      <c r="A967" s="252" t="s">
        <v>125</v>
      </c>
      <c r="B967" s="252" t="s">
        <v>4658</v>
      </c>
      <c r="C967" s="252" t="s">
        <v>4659</v>
      </c>
      <c r="D967" s="252" t="s">
        <v>4660</v>
      </c>
      <c r="E967" s="252" t="s">
        <v>4661</v>
      </c>
      <c r="F967" s="252" t="s">
        <v>4661</v>
      </c>
      <c r="G967" s="252" t="s">
        <v>4659</v>
      </c>
    </row>
    <row r="968" spans="1:7" x14ac:dyDescent="0.35">
      <c r="A968" s="252" t="s">
        <v>57</v>
      </c>
      <c r="B968" s="252" t="s">
        <v>4277</v>
      </c>
      <c r="C968" s="252" t="s">
        <v>4278</v>
      </c>
      <c r="D968" s="252" t="s">
        <v>4279</v>
      </c>
      <c r="E968" s="252" t="s">
        <v>4280</v>
      </c>
      <c r="F968" s="252" t="s">
        <v>4281</v>
      </c>
      <c r="G968" s="252" t="s">
        <v>4282</v>
      </c>
    </row>
    <row r="969" spans="1:7" x14ac:dyDescent="0.35">
      <c r="A969" s="252" t="s">
        <v>157</v>
      </c>
      <c r="B969" s="252" t="s">
        <v>157</v>
      </c>
      <c r="C969" s="252" t="s">
        <v>157</v>
      </c>
      <c r="D969" s="252" t="s">
        <v>4827</v>
      </c>
      <c r="E969" s="252" t="s">
        <v>4828</v>
      </c>
      <c r="F969" s="252" t="s">
        <v>4829</v>
      </c>
      <c r="G969" s="252" t="s">
        <v>157</v>
      </c>
    </row>
    <row r="970" spans="1:7" x14ac:dyDescent="0.35">
      <c r="A970" s="252" t="s">
        <v>126</v>
      </c>
      <c r="B970" s="252" t="s">
        <v>4662</v>
      </c>
      <c r="C970" s="252" t="s">
        <v>4663</v>
      </c>
      <c r="D970" s="252" t="s">
        <v>4664</v>
      </c>
      <c r="E970" s="252" t="s">
        <v>4665</v>
      </c>
      <c r="F970" s="252" t="s">
        <v>4666</v>
      </c>
      <c r="G970" s="252" t="s">
        <v>4667</v>
      </c>
    </row>
    <row r="971" spans="1:7" x14ac:dyDescent="0.35">
      <c r="A971" s="252" t="s">
        <v>58</v>
      </c>
      <c r="B971" s="252" t="s">
        <v>4283</v>
      </c>
      <c r="C971" s="252" t="s">
        <v>4284</v>
      </c>
      <c r="D971" s="252" t="s">
        <v>4285</v>
      </c>
      <c r="E971" s="252" t="s">
        <v>4286</v>
      </c>
      <c r="F971" s="252" t="s">
        <v>4287</v>
      </c>
      <c r="G971" s="252" t="s">
        <v>4288</v>
      </c>
    </row>
    <row r="972" spans="1:7" x14ac:dyDescent="0.35">
      <c r="A972" s="252" t="s">
        <v>5031</v>
      </c>
      <c r="B972" s="252" t="s">
        <v>5032</v>
      </c>
      <c r="C972" s="252" t="s">
        <v>5033</v>
      </c>
      <c r="D972" s="252" t="s">
        <v>5034</v>
      </c>
      <c r="E972" s="252" t="s">
        <v>5035</v>
      </c>
      <c r="F972" s="252" t="s">
        <v>5036</v>
      </c>
      <c r="G972" s="252" t="s">
        <v>5037</v>
      </c>
    </row>
    <row r="973" spans="1:7" x14ac:dyDescent="0.35">
      <c r="A973" s="252" t="s">
        <v>60</v>
      </c>
      <c r="B973" s="252" t="s">
        <v>60</v>
      </c>
      <c r="C973" s="252" t="s">
        <v>4290</v>
      </c>
      <c r="D973" s="252" t="s">
        <v>4291</v>
      </c>
      <c r="E973" s="252" t="s">
        <v>4292</v>
      </c>
      <c r="F973" s="252" t="s">
        <v>4293</v>
      </c>
      <c r="G973" s="252" t="s">
        <v>4294</v>
      </c>
    </row>
    <row r="974" spans="1:7" x14ac:dyDescent="0.35">
      <c r="A974" s="252" t="s">
        <v>61</v>
      </c>
      <c r="B974" s="252" t="s">
        <v>4295</v>
      </c>
      <c r="C974" s="252" t="s">
        <v>4296</v>
      </c>
      <c r="D974" s="252" t="s">
        <v>4297</v>
      </c>
      <c r="E974" s="252" t="s">
        <v>4298</v>
      </c>
      <c r="F974" s="252" t="s">
        <v>4299</v>
      </c>
      <c r="G974" s="252" t="s">
        <v>4300</v>
      </c>
    </row>
    <row r="975" spans="1:7" x14ac:dyDescent="0.35">
      <c r="A975" s="252" t="s">
        <v>62</v>
      </c>
      <c r="B975" s="252" t="s">
        <v>4302</v>
      </c>
      <c r="C975" s="252" t="s">
        <v>4303</v>
      </c>
      <c r="D975" s="252" t="s">
        <v>4304</v>
      </c>
      <c r="E975" s="252" t="s">
        <v>4305</v>
      </c>
      <c r="F975" s="252" t="s">
        <v>4306</v>
      </c>
      <c r="G975" s="252" t="s">
        <v>4307</v>
      </c>
    </row>
    <row r="976" spans="1:7" x14ac:dyDescent="0.35">
      <c r="A976" s="252" t="s">
        <v>63</v>
      </c>
      <c r="B976" s="252" t="s">
        <v>4308</v>
      </c>
      <c r="C976" s="252" t="s">
        <v>4309</v>
      </c>
      <c r="D976" s="252" t="s">
        <v>4310</v>
      </c>
      <c r="E976" s="252" t="s">
        <v>4311</v>
      </c>
      <c r="F976" s="252" t="s">
        <v>4312</v>
      </c>
      <c r="G976" s="252" t="s">
        <v>4313</v>
      </c>
    </row>
    <row r="977" spans="1:7" x14ac:dyDescent="0.35">
      <c r="A977" s="252" t="s">
        <v>64</v>
      </c>
      <c r="B977" s="252" t="s">
        <v>4314</v>
      </c>
      <c r="C977" s="252" t="s">
        <v>4315</v>
      </c>
      <c r="D977" s="252" t="s">
        <v>4316</v>
      </c>
      <c r="E977" s="252" t="s">
        <v>4317</v>
      </c>
      <c r="F977" s="252" t="s">
        <v>4318</v>
      </c>
      <c r="G977" s="252" t="s">
        <v>4319</v>
      </c>
    </row>
    <row r="978" spans="1:7" x14ac:dyDescent="0.35">
      <c r="A978" s="252" t="s">
        <v>65</v>
      </c>
      <c r="B978" s="252" t="s">
        <v>4134</v>
      </c>
      <c r="C978" s="252" t="s">
        <v>4320</v>
      </c>
      <c r="D978" s="252" t="s">
        <v>4321</v>
      </c>
      <c r="E978" s="252" t="s">
        <v>4322</v>
      </c>
      <c r="F978" s="252" t="s">
        <v>4318</v>
      </c>
      <c r="G978" s="252" t="s">
        <v>4323</v>
      </c>
    </row>
    <row r="979" spans="1:7" x14ac:dyDescent="0.35">
      <c r="A979" s="252" t="s">
        <v>66</v>
      </c>
      <c r="B979" s="252" t="s">
        <v>4324</v>
      </c>
      <c r="C979" s="252" t="s">
        <v>4325</v>
      </c>
      <c r="D979" s="252" t="s">
        <v>4324</v>
      </c>
      <c r="E979" s="252" t="s">
        <v>4326</v>
      </c>
      <c r="F979" s="252" t="s">
        <v>4327</v>
      </c>
      <c r="G979" s="252" t="s">
        <v>4328</v>
      </c>
    </row>
    <row r="980" spans="1:7" x14ac:dyDescent="0.35">
      <c r="A980" s="252" t="s">
        <v>127</v>
      </c>
      <c r="B980" s="252" t="s">
        <v>4670</v>
      </c>
      <c r="C980" s="252" t="s">
        <v>4671</v>
      </c>
      <c r="D980" s="252" t="s">
        <v>4672</v>
      </c>
      <c r="E980" s="252" t="s">
        <v>4673</v>
      </c>
      <c r="F980" s="252" t="s">
        <v>4674</v>
      </c>
      <c r="G980" s="252" t="s">
        <v>4675</v>
      </c>
    </row>
    <row r="981" spans="1:7" x14ac:dyDescent="0.35">
      <c r="A981" s="252" t="s">
        <v>67</v>
      </c>
      <c r="B981" s="252" t="s">
        <v>4329</v>
      </c>
      <c r="C981" s="252" t="s">
        <v>4330</v>
      </c>
      <c r="D981" s="252" t="s">
        <v>4331</v>
      </c>
      <c r="E981" s="252" t="s">
        <v>4332</v>
      </c>
      <c r="F981" s="252" t="s">
        <v>4333</v>
      </c>
      <c r="G981" s="252" t="s">
        <v>4334</v>
      </c>
    </row>
    <row r="982" spans="1:7" x14ac:dyDescent="0.35">
      <c r="A982" s="252" t="s">
        <v>175</v>
      </c>
      <c r="B982" s="252" t="s">
        <v>4918</v>
      </c>
      <c r="C982" s="252" t="s">
        <v>4919</v>
      </c>
      <c r="D982" s="252" t="s">
        <v>4920</v>
      </c>
      <c r="E982" s="252" t="s">
        <v>4921</v>
      </c>
      <c r="F982" s="252" t="s">
        <v>4922</v>
      </c>
      <c r="G982" s="252" t="s">
        <v>4923</v>
      </c>
    </row>
    <row r="983" spans="1:7" x14ac:dyDescent="0.35">
      <c r="A983" s="252" t="s">
        <v>68</v>
      </c>
      <c r="B983" s="252" t="s">
        <v>4335</v>
      </c>
      <c r="C983" s="252" t="s">
        <v>4336</v>
      </c>
      <c r="D983" s="252" t="s">
        <v>4337</v>
      </c>
      <c r="E983" s="252" t="s">
        <v>4338</v>
      </c>
      <c r="F983" s="252" t="s">
        <v>4339</v>
      </c>
      <c r="G983" s="252" t="s">
        <v>4340</v>
      </c>
    </row>
    <row r="984" spans="1:7" x14ac:dyDescent="0.35">
      <c r="A984" s="252" t="s">
        <v>69</v>
      </c>
      <c r="B984" s="252" t="s">
        <v>4341</v>
      </c>
      <c r="C984" s="252" t="s">
        <v>4342</v>
      </c>
      <c r="D984" s="252" t="s">
        <v>4343</v>
      </c>
      <c r="E984" s="252" t="s">
        <v>4344</v>
      </c>
      <c r="F984" s="252" t="s">
        <v>4345</v>
      </c>
      <c r="G984" s="252" t="s">
        <v>4346</v>
      </c>
    </row>
    <row r="985" spans="1:7" x14ac:dyDescent="0.35">
      <c r="A985" s="252" t="s">
        <v>70</v>
      </c>
      <c r="B985" s="252" t="s">
        <v>4347</v>
      </c>
      <c r="C985" s="252" t="s">
        <v>4348</v>
      </c>
      <c r="D985" s="252" t="s">
        <v>4349</v>
      </c>
      <c r="E985" s="252" t="s">
        <v>4350</v>
      </c>
      <c r="F985" s="252" t="s">
        <v>4351</v>
      </c>
      <c r="G985" s="252" t="s">
        <v>4352</v>
      </c>
    </row>
    <row r="986" spans="1:7" x14ac:dyDescent="0.35">
      <c r="A986" s="252" t="s">
        <v>128</v>
      </c>
      <c r="B986" s="252" t="s">
        <v>4676</v>
      </c>
      <c r="C986" s="252" t="s">
        <v>4677</v>
      </c>
      <c r="D986" s="252" t="s">
        <v>4678</v>
      </c>
      <c r="E986" s="252" t="s">
        <v>4572</v>
      </c>
      <c r="F986" s="252" t="s">
        <v>4679</v>
      </c>
      <c r="G986" s="252" t="s">
        <v>4680</v>
      </c>
    </row>
    <row r="987" spans="1:7" x14ac:dyDescent="0.35">
      <c r="A987" s="252" t="s">
        <v>71</v>
      </c>
      <c r="B987" s="252" t="s">
        <v>4355</v>
      </c>
      <c r="C987" s="252" t="s">
        <v>4356</v>
      </c>
      <c r="D987" s="252" t="s">
        <v>4357</v>
      </c>
      <c r="E987" s="252" t="s">
        <v>4358</v>
      </c>
      <c r="F987" s="252" t="s">
        <v>4359</v>
      </c>
      <c r="G987" s="252" t="s">
        <v>4356</v>
      </c>
    </row>
    <row r="988" spans="1:7" x14ac:dyDescent="0.35">
      <c r="A988" s="252" t="s">
        <v>72</v>
      </c>
      <c r="B988" s="252" t="s">
        <v>4360</v>
      </c>
      <c r="C988" s="252" t="s">
        <v>4361</v>
      </c>
      <c r="D988" s="252" t="s">
        <v>4362</v>
      </c>
      <c r="E988" s="252" t="s">
        <v>4363</v>
      </c>
      <c r="F988" s="252" t="s">
        <v>4364</v>
      </c>
      <c r="G988" s="252" t="s">
        <v>4365</v>
      </c>
    </row>
    <row r="989" spans="1:7" x14ac:dyDescent="0.35">
      <c r="A989" s="252" t="s">
        <v>129</v>
      </c>
      <c r="B989" s="252" t="s">
        <v>4681</v>
      </c>
      <c r="C989" s="252" t="s">
        <v>4682</v>
      </c>
      <c r="D989" s="252" t="s">
        <v>4683</v>
      </c>
      <c r="E989" s="252" t="s">
        <v>4684</v>
      </c>
      <c r="F989" s="252" t="s">
        <v>4685</v>
      </c>
      <c r="G989" s="252" t="s">
        <v>4686</v>
      </c>
    </row>
    <row r="990" spans="1:7" x14ac:dyDescent="0.35">
      <c r="A990" s="252" t="s">
        <v>158</v>
      </c>
      <c r="B990" s="252" t="s">
        <v>4830</v>
      </c>
      <c r="C990" s="252" t="s">
        <v>4831</v>
      </c>
      <c r="D990" s="252" t="s">
        <v>4832</v>
      </c>
      <c r="E990" s="252" t="s">
        <v>4833</v>
      </c>
      <c r="F990" s="252" t="s">
        <v>4834</v>
      </c>
      <c r="G990" s="252" t="s">
        <v>4830</v>
      </c>
    </row>
    <row r="991" spans="1:7" x14ac:dyDescent="0.35">
      <c r="A991" s="252" t="s">
        <v>159</v>
      </c>
      <c r="B991" s="252" t="s">
        <v>4835</v>
      </c>
      <c r="C991" s="252" t="s">
        <v>4836</v>
      </c>
      <c r="D991" s="252" t="s">
        <v>4837</v>
      </c>
      <c r="E991" s="252" t="s">
        <v>4838</v>
      </c>
      <c r="F991" s="252" t="s">
        <v>4839</v>
      </c>
      <c r="G991" s="252" t="s">
        <v>4836</v>
      </c>
    </row>
    <row r="992" spans="1:7" x14ac:dyDescent="0.35">
      <c r="A992" s="252" t="s">
        <v>160</v>
      </c>
      <c r="B992" s="252" t="s">
        <v>4840</v>
      </c>
      <c r="C992" s="252" t="s">
        <v>4841</v>
      </c>
      <c r="D992" s="252" t="s">
        <v>160</v>
      </c>
      <c r="E992" s="252" t="s">
        <v>4842</v>
      </c>
      <c r="F992" s="252" t="s">
        <v>4843</v>
      </c>
      <c r="G992" s="252" t="s">
        <v>4844</v>
      </c>
    </row>
    <row r="993" spans="1:7" x14ac:dyDescent="0.35">
      <c r="A993" s="252" t="s">
        <v>161</v>
      </c>
      <c r="B993" s="252" t="s">
        <v>4845</v>
      </c>
      <c r="C993" s="252" t="s">
        <v>4846</v>
      </c>
      <c r="D993" s="252" t="s">
        <v>4847</v>
      </c>
      <c r="E993" s="252" t="s">
        <v>4848</v>
      </c>
      <c r="F993" s="252" t="s">
        <v>4848</v>
      </c>
      <c r="G993" s="252" t="s">
        <v>4849</v>
      </c>
    </row>
    <row r="994" spans="1:7" x14ac:dyDescent="0.35">
      <c r="A994" s="252" t="s">
        <v>162</v>
      </c>
      <c r="B994" s="252" t="s">
        <v>4850</v>
      </c>
      <c r="C994" s="252" t="s">
        <v>4851</v>
      </c>
      <c r="D994" s="252" t="s">
        <v>4852</v>
      </c>
      <c r="E994" s="252" t="s">
        <v>4853</v>
      </c>
      <c r="F994" s="252" t="s">
        <v>4854</v>
      </c>
      <c r="G994" s="252" t="s">
        <v>4855</v>
      </c>
    </row>
    <row r="995" spans="1:7" x14ac:dyDescent="0.35">
      <c r="A995" s="252" t="s">
        <v>73</v>
      </c>
      <c r="B995" s="252" t="s">
        <v>4366</v>
      </c>
      <c r="C995" s="252" t="s">
        <v>4367</v>
      </c>
      <c r="D995" s="252" t="s">
        <v>4368</v>
      </c>
      <c r="E995" s="252" t="s">
        <v>4369</v>
      </c>
      <c r="F995" s="252" t="s">
        <v>4370</v>
      </c>
      <c r="G995" s="252" t="s">
        <v>4367</v>
      </c>
    </row>
    <row r="996" spans="1:7" x14ac:dyDescent="0.35">
      <c r="A996" s="252" t="s">
        <v>74</v>
      </c>
      <c r="B996" s="252" t="s">
        <v>4371</v>
      </c>
      <c r="C996" s="252" t="s">
        <v>4372</v>
      </c>
      <c r="D996" s="252" t="s">
        <v>4373</v>
      </c>
      <c r="E996" s="252" t="s">
        <v>4374</v>
      </c>
      <c r="F996" s="252" t="s">
        <v>4375</v>
      </c>
      <c r="G996" s="252" t="s">
        <v>4376</v>
      </c>
    </row>
    <row r="997" spans="1:7" x14ac:dyDescent="0.35">
      <c r="A997" s="252" t="s">
        <v>75</v>
      </c>
      <c r="B997" s="252" t="s">
        <v>4377</v>
      </c>
      <c r="C997" s="252" t="s">
        <v>4378</v>
      </c>
      <c r="D997" s="252" t="s">
        <v>4379</v>
      </c>
      <c r="E997" s="252" t="s">
        <v>4380</v>
      </c>
      <c r="F997" s="252" t="s">
        <v>4381</v>
      </c>
      <c r="G997" s="252" t="s">
        <v>4382</v>
      </c>
    </row>
    <row r="998" spans="1:7" x14ac:dyDescent="0.35">
      <c r="A998" s="252" t="s">
        <v>76</v>
      </c>
      <c r="B998" s="252" t="s">
        <v>4383</v>
      </c>
      <c r="C998" s="252" t="s">
        <v>4384</v>
      </c>
      <c r="D998" s="252" t="s">
        <v>4385</v>
      </c>
      <c r="E998" s="252" t="s">
        <v>4386</v>
      </c>
      <c r="F998" s="252" t="s">
        <v>4387</v>
      </c>
      <c r="G998" s="252" t="s">
        <v>4388</v>
      </c>
    </row>
    <row r="999" spans="1:7" x14ac:dyDescent="0.35">
      <c r="A999" s="252" t="s">
        <v>77</v>
      </c>
      <c r="B999" s="252" t="s">
        <v>4389</v>
      </c>
      <c r="C999" s="252" t="s">
        <v>4390</v>
      </c>
      <c r="D999" s="252" t="s">
        <v>4391</v>
      </c>
      <c r="E999" s="252" t="s">
        <v>4392</v>
      </c>
      <c r="F999" s="252" t="s">
        <v>4393</v>
      </c>
      <c r="G999" s="252" t="s">
        <v>4394</v>
      </c>
    </row>
    <row r="1000" spans="1:7" x14ac:dyDescent="0.35">
      <c r="A1000" s="252" t="s">
        <v>130</v>
      </c>
      <c r="B1000" s="252" t="s">
        <v>4687</v>
      </c>
      <c r="C1000" s="252" t="s">
        <v>4688</v>
      </c>
      <c r="D1000" s="252" t="s">
        <v>4689</v>
      </c>
      <c r="E1000" s="252" t="s">
        <v>4690</v>
      </c>
      <c r="F1000" s="252" t="s">
        <v>4691</v>
      </c>
      <c r="G1000" s="252" t="s">
        <v>4692</v>
      </c>
    </row>
    <row r="1001" spans="1:7" x14ac:dyDescent="0.35">
      <c r="A1001" s="252" t="s">
        <v>131</v>
      </c>
      <c r="B1001" s="252" t="s">
        <v>4693</v>
      </c>
      <c r="C1001" s="252" t="s">
        <v>4694</v>
      </c>
      <c r="D1001" s="252" t="s">
        <v>4695</v>
      </c>
      <c r="E1001" s="252" t="s">
        <v>4696</v>
      </c>
      <c r="F1001" s="252" t="s">
        <v>4697</v>
      </c>
      <c r="G1001" s="252" t="s">
        <v>4698</v>
      </c>
    </row>
    <row r="1002" spans="1:7" x14ac:dyDescent="0.35">
      <c r="A1002" s="252" t="s">
        <v>163</v>
      </c>
      <c r="B1002" s="252" t="s">
        <v>4856</v>
      </c>
      <c r="C1002" s="252" t="s">
        <v>4857</v>
      </c>
      <c r="D1002" s="252" t="s">
        <v>4858</v>
      </c>
      <c r="E1002" s="252" t="s">
        <v>4859</v>
      </c>
      <c r="F1002" s="252" t="s">
        <v>4860</v>
      </c>
      <c r="G1002" s="252" t="s">
        <v>4861</v>
      </c>
    </row>
    <row r="1003" spans="1:7" x14ac:dyDescent="0.35">
      <c r="A1003" s="252" t="s">
        <v>78</v>
      </c>
      <c r="B1003" s="252" t="s">
        <v>78</v>
      </c>
      <c r="C1003" s="252" t="s">
        <v>78</v>
      </c>
      <c r="D1003" s="252" t="s">
        <v>78</v>
      </c>
      <c r="E1003" s="252" t="s">
        <v>4395</v>
      </c>
      <c r="F1003" s="252" t="s">
        <v>4396</v>
      </c>
      <c r="G1003" s="252" t="s">
        <v>78</v>
      </c>
    </row>
    <row r="1004" spans="1:7" x14ac:dyDescent="0.35">
      <c r="A1004" s="252" t="s">
        <v>132</v>
      </c>
      <c r="B1004" s="252" t="s">
        <v>4699</v>
      </c>
      <c r="C1004" s="252" t="s">
        <v>4700</v>
      </c>
      <c r="D1004" s="252" t="s">
        <v>4701</v>
      </c>
      <c r="E1004" s="252" t="s">
        <v>4702</v>
      </c>
      <c r="F1004" s="252" t="s">
        <v>4703</v>
      </c>
      <c r="G1004" s="252" t="s">
        <v>4704</v>
      </c>
    </row>
    <row r="1005" spans="1:7" x14ac:dyDescent="0.35">
      <c r="A1005" s="252" t="s">
        <v>133</v>
      </c>
      <c r="B1005" s="252" t="s">
        <v>4705</v>
      </c>
      <c r="C1005" s="252" t="s">
        <v>4706</v>
      </c>
      <c r="D1005" s="252" t="s">
        <v>4707</v>
      </c>
      <c r="E1005" s="252" t="s">
        <v>4708</v>
      </c>
      <c r="F1005" s="252" t="s">
        <v>4709</v>
      </c>
      <c r="G1005" s="252" t="s">
        <v>4710</v>
      </c>
    </row>
    <row r="1006" spans="1:7" x14ac:dyDescent="0.35">
      <c r="A1006" s="252" t="s">
        <v>164</v>
      </c>
      <c r="B1006" s="252" t="s">
        <v>4862</v>
      </c>
      <c r="C1006" s="252" t="s">
        <v>4863</v>
      </c>
      <c r="D1006" s="252" t="s">
        <v>4864</v>
      </c>
      <c r="E1006" s="252" t="s">
        <v>4865</v>
      </c>
      <c r="F1006" s="252" t="s">
        <v>4866</v>
      </c>
      <c r="G1006" s="252" t="s">
        <v>4867</v>
      </c>
    </row>
    <row r="1007" spans="1:7" x14ac:dyDescent="0.35">
      <c r="A1007" s="252" t="s">
        <v>165</v>
      </c>
      <c r="B1007" s="252" t="s">
        <v>4868</v>
      </c>
      <c r="C1007" s="252" t="s">
        <v>4869</v>
      </c>
      <c r="D1007" s="252" t="s">
        <v>4870</v>
      </c>
      <c r="E1007" s="252" t="s">
        <v>4871</v>
      </c>
      <c r="F1007" s="252" t="s">
        <v>4872</v>
      </c>
      <c r="G1007" s="252" t="s">
        <v>4873</v>
      </c>
    </row>
    <row r="1008" spans="1:7" x14ac:dyDescent="0.35">
      <c r="A1008" s="252" t="s">
        <v>166</v>
      </c>
      <c r="B1008" s="252" t="s">
        <v>4874</v>
      </c>
      <c r="C1008" s="252" t="s">
        <v>4875</v>
      </c>
      <c r="D1008" s="252" t="s">
        <v>4876</v>
      </c>
      <c r="E1008" s="252" t="s">
        <v>4877</v>
      </c>
      <c r="F1008" s="252" t="s">
        <v>4878</v>
      </c>
      <c r="G1008" s="252" t="s">
        <v>4879</v>
      </c>
    </row>
    <row r="1009" spans="1:7" x14ac:dyDescent="0.35">
      <c r="A1009" s="252" t="s">
        <v>79</v>
      </c>
      <c r="B1009" s="252" t="s">
        <v>4397</v>
      </c>
      <c r="C1009" s="252" t="s">
        <v>4398</v>
      </c>
      <c r="D1009" s="252" t="s">
        <v>4399</v>
      </c>
      <c r="E1009" s="252" t="s">
        <v>4400</v>
      </c>
      <c r="F1009" s="252" t="s">
        <v>4401</v>
      </c>
      <c r="G1009" s="252" t="s">
        <v>4402</v>
      </c>
    </row>
    <row r="1010" spans="1:7" x14ac:dyDescent="0.35">
      <c r="A1010" s="252" t="s">
        <v>80</v>
      </c>
      <c r="B1010" s="252" t="s">
        <v>4403</v>
      </c>
      <c r="C1010" s="252" t="s">
        <v>4404</v>
      </c>
      <c r="D1010" s="252" t="s">
        <v>4405</v>
      </c>
      <c r="E1010" s="252" t="s">
        <v>4406</v>
      </c>
      <c r="F1010" s="252" t="s">
        <v>4407</v>
      </c>
      <c r="G1010" s="252" t="s">
        <v>4408</v>
      </c>
    </row>
    <row r="1011" spans="1:7" x14ac:dyDescent="0.35">
      <c r="A1011" s="252" t="s">
        <v>81</v>
      </c>
      <c r="B1011" s="252" t="s">
        <v>4409</v>
      </c>
      <c r="C1011" s="252" t="s">
        <v>4410</v>
      </c>
      <c r="D1011" s="252" t="s">
        <v>4411</v>
      </c>
      <c r="E1011" s="252" t="s">
        <v>4412</v>
      </c>
      <c r="F1011" s="252" t="s">
        <v>4413</v>
      </c>
      <c r="G1011" s="252" t="s">
        <v>4414</v>
      </c>
    </row>
    <row r="1012" spans="1:7" x14ac:dyDescent="0.35">
      <c r="A1012" s="252" t="s">
        <v>82</v>
      </c>
      <c r="B1012" s="252" t="s">
        <v>4415</v>
      </c>
      <c r="C1012" s="252" t="s">
        <v>4416</v>
      </c>
      <c r="D1012" s="252" t="s">
        <v>4417</v>
      </c>
      <c r="E1012" s="252" t="s">
        <v>4418</v>
      </c>
      <c r="F1012" s="252" t="s">
        <v>4419</v>
      </c>
      <c r="G1012" s="252" t="s">
        <v>4420</v>
      </c>
    </row>
    <row r="1013" spans="1:7" x14ac:dyDescent="0.35">
      <c r="A1013" s="252" t="s">
        <v>134</v>
      </c>
      <c r="B1013" s="252" t="s">
        <v>4713</v>
      </c>
      <c r="C1013" s="252" t="s">
        <v>4714</v>
      </c>
      <c r="D1013" s="252" t="s">
        <v>4715</v>
      </c>
      <c r="E1013" s="252" t="s">
        <v>4716</v>
      </c>
      <c r="F1013" s="252" t="s">
        <v>4717</v>
      </c>
      <c r="G1013" s="252" t="s">
        <v>4718</v>
      </c>
    </row>
    <row r="1014" spans="1:7" x14ac:dyDescent="0.35">
      <c r="A1014" s="252" t="s">
        <v>83</v>
      </c>
      <c r="B1014" s="252" t="s">
        <v>4421</v>
      </c>
      <c r="C1014" s="252" t="s">
        <v>4340</v>
      </c>
      <c r="D1014" s="252" t="s">
        <v>4422</v>
      </c>
      <c r="E1014" s="252" t="s">
        <v>4423</v>
      </c>
      <c r="F1014" s="252" t="s">
        <v>4424</v>
      </c>
      <c r="G1014" s="252" t="s">
        <v>4425</v>
      </c>
    </row>
    <row r="1015" spans="1:7" x14ac:dyDescent="0.35">
      <c r="A1015" s="252" t="s">
        <v>167</v>
      </c>
      <c r="B1015" s="252" t="s">
        <v>4880</v>
      </c>
      <c r="C1015" s="252" t="s">
        <v>4881</v>
      </c>
      <c r="D1015" s="252" t="s">
        <v>4882</v>
      </c>
      <c r="E1015" s="252" t="s">
        <v>4883</v>
      </c>
      <c r="F1015" s="252" t="s">
        <v>4884</v>
      </c>
      <c r="G1015" s="252" t="s">
        <v>4885</v>
      </c>
    </row>
    <row r="1016" spans="1:7" x14ac:dyDescent="0.35">
      <c r="A1016" s="252" t="s">
        <v>168</v>
      </c>
      <c r="B1016" s="252" t="s">
        <v>4886</v>
      </c>
      <c r="C1016" s="252" t="s">
        <v>4887</v>
      </c>
      <c r="D1016" s="252" t="s">
        <v>4888</v>
      </c>
      <c r="E1016" s="252" t="s">
        <v>4889</v>
      </c>
      <c r="F1016" s="252" t="s">
        <v>4890</v>
      </c>
      <c r="G1016" s="252" t="s">
        <v>4891</v>
      </c>
    </row>
    <row r="1017" spans="1:7" x14ac:dyDescent="0.35">
      <c r="A1017" s="252" t="s">
        <v>84</v>
      </c>
      <c r="B1017" s="252" t="s">
        <v>4426</v>
      </c>
      <c r="C1017" s="252" t="s">
        <v>4427</v>
      </c>
      <c r="D1017" s="252" t="s">
        <v>4428</v>
      </c>
      <c r="E1017" s="252" t="s">
        <v>4429</v>
      </c>
      <c r="F1017" s="252" t="s">
        <v>4430</v>
      </c>
      <c r="G1017" s="252" t="s">
        <v>4431</v>
      </c>
    </row>
    <row r="1018" spans="1:7" x14ac:dyDescent="0.35">
      <c r="A1018" s="252" t="s">
        <v>85</v>
      </c>
      <c r="B1018" s="252" t="s">
        <v>4432</v>
      </c>
      <c r="C1018" s="252" t="s">
        <v>4433</v>
      </c>
      <c r="D1018" s="252" t="s">
        <v>4434</v>
      </c>
      <c r="E1018" s="252" t="s">
        <v>4435</v>
      </c>
      <c r="F1018" s="252" t="s">
        <v>4436</v>
      </c>
      <c r="G1018" s="252" t="s">
        <v>4433</v>
      </c>
    </row>
    <row r="1019" spans="1:7" x14ac:dyDescent="0.35">
      <c r="A1019" s="252" t="s">
        <v>135</v>
      </c>
      <c r="B1019" s="252" t="s">
        <v>135</v>
      </c>
      <c r="C1019" s="252" t="s">
        <v>135</v>
      </c>
      <c r="D1019" s="252" t="s">
        <v>4719</v>
      </c>
      <c r="E1019" s="252" t="s">
        <v>4720</v>
      </c>
      <c r="F1019" s="252" t="s">
        <v>4721</v>
      </c>
      <c r="G1019" s="252" t="s">
        <v>4722</v>
      </c>
    </row>
    <row r="1020" spans="1:7" x14ac:dyDescent="0.35">
      <c r="A1020" s="252" t="s">
        <v>136</v>
      </c>
      <c r="B1020" s="252" t="s">
        <v>4723</v>
      </c>
      <c r="C1020" s="252" t="s">
        <v>4724</v>
      </c>
      <c r="D1020" s="252" t="s">
        <v>4725</v>
      </c>
      <c r="E1020" s="252" t="s">
        <v>4726</v>
      </c>
      <c r="F1020" s="252" t="s">
        <v>4727</v>
      </c>
      <c r="G1020" s="252" t="s">
        <v>4728</v>
      </c>
    </row>
    <row r="1021" spans="1:7" x14ac:dyDescent="0.35">
      <c r="A1021" s="252" t="s">
        <v>137</v>
      </c>
      <c r="B1021" s="252" t="s">
        <v>137</v>
      </c>
      <c r="C1021" s="252" t="s">
        <v>4729</v>
      </c>
      <c r="D1021" s="252" t="s">
        <v>4730</v>
      </c>
      <c r="E1021" s="252" t="s">
        <v>4731</v>
      </c>
      <c r="F1021" s="252" t="s">
        <v>4732</v>
      </c>
      <c r="G1021" s="252" t="s">
        <v>4733</v>
      </c>
    </row>
    <row r="1022" spans="1:7" x14ac:dyDescent="0.35">
      <c r="A1022" s="252" t="s">
        <v>138</v>
      </c>
      <c r="B1022" s="252" t="s">
        <v>4734</v>
      </c>
      <c r="C1022" s="252" t="s">
        <v>4735</v>
      </c>
      <c r="D1022" s="252" t="s">
        <v>4736</v>
      </c>
      <c r="E1022" s="252" t="s">
        <v>4737</v>
      </c>
      <c r="F1022" s="252" t="s">
        <v>4738</v>
      </c>
      <c r="G1022" s="252" t="s">
        <v>4739</v>
      </c>
    </row>
    <row r="1023" spans="1:7" x14ac:dyDescent="0.35">
      <c r="A1023" s="252" t="s">
        <v>86</v>
      </c>
      <c r="B1023" s="252" t="s">
        <v>4437</v>
      </c>
      <c r="C1023" s="252" t="s">
        <v>4438</v>
      </c>
      <c r="D1023" s="252" t="s">
        <v>4439</v>
      </c>
      <c r="E1023" s="252" t="s">
        <v>4440</v>
      </c>
      <c r="F1023" s="252" t="s">
        <v>4441</v>
      </c>
      <c r="G1023" s="252" t="s">
        <v>4442</v>
      </c>
    </row>
    <row r="1024" spans="1:7" x14ac:dyDescent="0.35">
      <c r="A1024" s="252" t="s">
        <v>87</v>
      </c>
      <c r="B1024" s="252" t="s">
        <v>4443</v>
      </c>
      <c r="C1024" s="252" t="s">
        <v>4444</v>
      </c>
      <c r="D1024" s="252" t="s">
        <v>4445</v>
      </c>
      <c r="E1024" s="252" t="s">
        <v>4446</v>
      </c>
      <c r="F1024" s="252" t="s">
        <v>4447</v>
      </c>
      <c r="G1024" s="252" t="s">
        <v>4448</v>
      </c>
    </row>
    <row r="1025" spans="1:7" x14ac:dyDescent="0.35">
      <c r="A1025" s="252" t="s">
        <v>169</v>
      </c>
      <c r="B1025" s="252" t="s">
        <v>4892</v>
      </c>
      <c r="C1025" s="252" t="s">
        <v>4893</v>
      </c>
      <c r="D1025" s="252" t="s">
        <v>4894</v>
      </c>
      <c r="E1025" s="252" t="s">
        <v>4895</v>
      </c>
      <c r="F1025" s="252" t="s">
        <v>4896</v>
      </c>
      <c r="G1025" s="252" t="s">
        <v>4897</v>
      </c>
    </row>
    <row r="1026" spans="1:7" x14ac:dyDescent="0.35">
      <c r="A1026" s="252" t="s">
        <v>170</v>
      </c>
      <c r="B1026" s="252" t="s">
        <v>4898</v>
      </c>
      <c r="C1026" s="252" t="s">
        <v>4899</v>
      </c>
      <c r="D1026" s="252" t="s">
        <v>4900</v>
      </c>
      <c r="E1026" s="252" t="s">
        <v>4901</v>
      </c>
      <c r="F1026" s="252" t="s">
        <v>4902</v>
      </c>
      <c r="G1026" s="252" t="s">
        <v>4903</v>
      </c>
    </row>
    <row r="1027" spans="1:7" x14ac:dyDescent="0.35">
      <c r="A1027" s="252" t="s">
        <v>88</v>
      </c>
      <c r="B1027" s="252" t="s">
        <v>4449</v>
      </c>
      <c r="C1027" s="252" t="s">
        <v>4450</v>
      </c>
      <c r="D1027" s="252" t="s">
        <v>4451</v>
      </c>
      <c r="E1027" s="252" t="s">
        <v>4452</v>
      </c>
      <c r="F1027" s="252" t="s">
        <v>4453</v>
      </c>
      <c r="G1027" s="252" t="s">
        <v>4450</v>
      </c>
    </row>
    <row r="1028" spans="1:7" x14ac:dyDescent="0.35">
      <c r="A1028" s="252" t="s">
        <v>139</v>
      </c>
      <c r="B1028" s="252" t="s">
        <v>4740</v>
      </c>
      <c r="C1028" s="252" t="s">
        <v>4741</v>
      </c>
      <c r="D1028" s="252" t="s">
        <v>4742</v>
      </c>
      <c r="E1028" s="252" t="s">
        <v>4743</v>
      </c>
      <c r="F1028" s="252" t="s">
        <v>4744</v>
      </c>
      <c r="G1028" s="252" t="s">
        <v>4745</v>
      </c>
    </row>
    <row r="1029" spans="1:7" x14ac:dyDescent="0.35">
      <c r="A1029" s="252" t="s">
        <v>89</v>
      </c>
      <c r="B1029" s="252" t="s">
        <v>4454</v>
      </c>
      <c r="C1029" s="252" t="s">
        <v>4454</v>
      </c>
      <c r="D1029" s="252" t="s">
        <v>4455</v>
      </c>
      <c r="E1029" s="252" t="s">
        <v>4456</v>
      </c>
      <c r="F1029" s="252" t="s">
        <v>4457</v>
      </c>
      <c r="G1029" s="252" t="s">
        <v>4454</v>
      </c>
    </row>
    <row r="1030" spans="1:7" x14ac:dyDescent="0.35">
      <c r="A1030" s="252" t="s">
        <v>140</v>
      </c>
      <c r="B1030" s="252" t="s">
        <v>4746</v>
      </c>
      <c r="C1030" s="252" t="s">
        <v>4747</v>
      </c>
      <c r="D1030" s="252" t="s">
        <v>4748</v>
      </c>
      <c r="E1030" s="252" t="s">
        <v>4749</v>
      </c>
      <c r="F1030" s="252" t="s">
        <v>4749</v>
      </c>
      <c r="G1030" s="252" t="s">
        <v>4750</v>
      </c>
    </row>
    <row r="1031" spans="1:7" x14ac:dyDescent="0.35">
      <c r="A1031" s="252" t="s">
        <v>171</v>
      </c>
      <c r="B1031" s="252" t="s">
        <v>4904</v>
      </c>
      <c r="C1031" s="252" t="s">
        <v>171</v>
      </c>
      <c r="D1031" s="252" t="s">
        <v>4905</v>
      </c>
      <c r="E1031" s="252" t="s">
        <v>4906</v>
      </c>
      <c r="F1031" s="252" t="s">
        <v>4907</v>
      </c>
      <c r="G1031" s="252" t="s">
        <v>171</v>
      </c>
    </row>
    <row r="1032" spans="1:7" x14ac:dyDescent="0.35">
      <c r="A1032" s="252" t="s">
        <v>172</v>
      </c>
      <c r="B1032" s="252" t="s">
        <v>4908</v>
      </c>
      <c r="C1032" s="252" t="s">
        <v>4909</v>
      </c>
      <c r="D1032" s="252" t="s">
        <v>4910</v>
      </c>
      <c r="E1032" s="252" t="s">
        <v>4911</v>
      </c>
      <c r="F1032" s="252" t="s">
        <v>4912</v>
      </c>
      <c r="G1032" s="252" t="s">
        <v>4913</v>
      </c>
    </row>
    <row r="1033" spans="1:7" x14ac:dyDescent="0.35">
      <c r="A1033" s="252" t="s">
        <v>90</v>
      </c>
      <c r="B1033" s="252" t="s">
        <v>4458</v>
      </c>
      <c r="C1033" s="252" t="s">
        <v>4459</v>
      </c>
      <c r="D1033" s="252" t="s">
        <v>4458</v>
      </c>
      <c r="E1033" s="252" t="s">
        <v>4460</v>
      </c>
      <c r="F1033" s="252" t="s">
        <v>4461</v>
      </c>
      <c r="G1033" s="252" t="s">
        <v>4462</v>
      </c>
    </row>
    <row r="1034" spans="1:7" x14ac:dyDescent="0.35">
      <c r="A1034" s="252" t="s">
        <v>91</v>
      </c>
      <c r="B1034" s="252" t="s">
        <v>4463</v>
      </c>
      <c r="C1034" s="252" t="s">
        <v>4464</v>
      </c>
      <c r="D1034" s="252" t="s">
        <v>4465</v>
      </c>
      <c r="E1034" s="252" t="s">
        <v>4466</v>
      </c>
      <c r="F1034" s="252" t="s">
        <v>4466</v>
      </c>
      <c r="G1034" s="252" t="s">
        <v>4464</v>
      </c>
    </row>
    <row r="1035" spans="1:7" x14ac:dyDescent="0.35">
      <c r="A1035" s="252" t="s">
        <v>92</v>
      </c>
      <c r="B1035" s="252" t="s">
        <v>4467</v>
      </c>
      <c r="C1035" s="252" t="s">
        <v>4468</v>
      </c>
      <c r="D1035" s="252" t="s">
        <v>4469</v>
      </c>
      <c r="E1035" s="252" t="s">
        <v>4470</v>
      </c>
      <c r="F1035" s="252" t="s">
        <v>4471</v>
      </c>
      <c r="G1035" s="252" t="s">
        <v>4472</v>
      </c>
    </row>
    <row r="1036" spans="1:7" x14ac:dyDescent="0.35">
      <c r="A1036" s="252" t="s">
        <v>173</v>
      </c>
      <c r="B1036" s="252" t="s">
        <v>173</v>
      </c>
      <c r="C1036" s="252" t="s">
        <v>173</v>
      </c>
      <c r="D1036" s="252" t="s">
        <v>4914</v>
      </c>
      <c r="E1036" s="252" t="s">
        <v>4915</v>
      </c>
      <c r="F1036" s="252" t="s">
        <v>4916</v>
      </c>
      <c r="G1036" s="252" t="s">
        <v>4917</v>
      </c>
    </row>
    <row r="1037" spans="1:7" x14ac:dyDescent="0.35">
      <c r="A1037" s="248" t="s">
        <v>5038</v>
      </c>
      <c r="B1037" s="248" t="s">
        <v>5039</v>
      </c>
      <c r="C1037" s="248" t="s">
        <v>5040</v>
      </c>
      <c r="D1037" s="248" t="s">
        <v>5041</v>
      </c>
      <c r="E1037" s="248" t="s">
        <v>1953</v>
      </c>
      <c r="F1037" s="248" t="s">
        <v>5042</v>
      </c>
      <c r="G1037" s="248" t="s">
        <v>5043</v>
      </c>
    </row>
    <row r="1038" spans="1:7" x14ac:dyDescent="0.35">
      <c r="A1038" s="248" t="s">
        <v>5044</v>
      </c>
      <c r="B1038" s="248" t="s">
        <v>5045</v>
      </c>
      <c r="C1038" s="248" t="s">
        <v>5044</v>
      </c>
      <c r="D1038" s="248" t="s">
        <v>5046</v>
      </c>
      <c r="E1038" s="248" t="s">
        <v>5047</v>
      </c>
      <c r="F1038" s="248" t="s">
        <v>5048</v>
      </c>
      <c r="G1038" s="248" t="s">
        <v>5049</v>
      </c>
    </row>
    <row r="1039" spans="1:7" x14ac:dyDescent="0.35">
      <c r="A1039" s="248" t="s">
        <v>5050</v>
      </c>
      <c r="B1039" s="248" t="s">
        <v>5050</v>
      </c>
      <c r="C1039" s="248" t="s">
        <v>5051</v>
      </c>
      <c r="D1039" s="248" t="s">
        <v>5050</v>
      </c>
      <c r="E1039" s="248" t="s">
        <v>5052</v>
      </c>
      <c r="F1039" s="248" t="s">
        <v>5053</v>
      </c>
      <c r="G1039" s="248" t="s">
        <v>5054</v>
      </c>
    </row>
    <row r="1040" spans="1:7" x14ac:dyDescent="0.35">
      <c r="A1040" s="248" t="s">
        <v>5055</v>
      </c>
      <c r="B1040" s="248" t="s">
        <v>5056</v>
      </c>
      <c r="C1040" s="248" t="s">
        <v>5057</v>
      </c>
      <c r="D1040" s="248" t="s">
        <v>5058</v>
      </c>
      <c r="E1040" s="248" t="s">
        <v>5059</v>
      </c>
      <c r="F1040" s="248" t="s">
        <v>5060</v>
      </c>
      <c r="G1040" s="248" t="s">
        <v>5061</v>
      </c>
    </row>
    <row r="1041" spans="1:7" x14ac:dyDescent="0.35">
      <c r="A1041" s="248" t="s">
        <v>5062</v>
      </c>
      <c r="B1041" s="248" t="s">
        <v>5063</v>
      </c>
      <c r="C1041" s="248" t="s">
        <v>5064</v>
      </c>
      <c r="D1041" s="248" t="s">
        <v>5065</v>
      </c>
      <c r="E1041" s="248" t="s">
        <v>5066</v>
      </c>
      <c r="F1041" s="248" t="s">
        <v>5067</v>
      </c>
      <c r="G1041" s="248" t="s">
        <v>5068</v>
      </c>
    </row>
    <row r="1042" spans="1:7" x14ac:dyDescent="0.35">
      <c r="A1042" s="248" t="s">
        <v>2359</v>
      </c>
      <c r="B1042" s="248" t="s">
        <v>2359</v>
      </c>
      <c r="C1042" s="248" t="s">
        <v>2359</v>
      </c>
      <c r="D1042" s="248" t="s">
        <v>2359</v>
      </c>
      <c r="E1042" s="248" t="s">
        <v>2361</v>
      </c>
      <c r="F1042" s="248" t="s">
        <v>2362</v>
      </c>
      <c r="G1042" s="248" t="s">
        <v>2363</v>
      </c>
    </row>
    <row r="1043" spans="1:7" x14ac:dyDescent="0.35">
      <c r="A1043" s="248" t="s">
        <v>5069</v>
      </c>
      <c r="B1043" s="248" t="s">
        <v>5070</v>
      </c>
      <c r="C1043" s="248" t="s">
        <v>5069</v>
      </c>
      <c r="D1043" s="248" t="s">
        <v>5071</v>
      </c>
      <c r="E1043" s="248" t="s">
        <v>5072</v>
      </c>
      <c r="F1043" s="248" t="s">
        <v>5073</v>
      </c>
      <c r="G1043" s="248" t="s">
        <v>5074</v>
      </c>
    </row>
    <row r="1044" spans="1:7" x14ac:dyDescent="0.35">
      <c r="A1044" s="248" t="s">
        <v>5075</v>
      </c>
      <c r="B1044" s="248" t="s">
        <v>5076</v>
      </c>
      <c r="C1044" s="248" t="s">
        <v>5077</v>
      </c>
      <c r="D1044" s="248" t="s">
        <v>5078</v>
      </c>
      <c r="E1044" s="248" t="s">
        <v>5079</v>
      </c>
      <c r="F1044" s="248" t="s">
        <v>5080</v>
      </c>
      <c r="G1044" s="248" t="s">
        <v>5081</v>
      </c>
    </row>
    <row r="1045" spans="1:7" x14ac:dyDescent="0.35">
      <c r="A1045" s="248" t="s">
        <v>5082</v>
      </c>
      <c r="B1045" s="248" t="s">
        <v>5083</v>
      </c>
      <c r="C1045" s="248" t="s">
        <v>5084</v>
      </c>
      <c r="D1045" s="248" t="s">
        <v>5085</v>
      </c>
      <c r="E1045" s="248" t="s">
        <v>5086</v>
      </c>
      <c r="F1045" s="248" t="s">
        <v>5087</v>
      </c>
      <c r="G1045" s="248" t="s">
        <v>5088</v>
      </c>
    </row>
    <row r="1046" spans="1:7" x14ac:dyDescent="0.35">
      <c r="A1046" s="248" t="s">
        <v>5089</v>
      </c>
      <c r="B1046" s="248" t="s">
        <v>5089</v>
      </c>
      <c r="C1046" s="248" t="s">
        <v>5089</v>
      </c>
      <c r="D1046" s="248" t="s">
        <v>5089</v>
      </c>
      <c r="E1046" s="248" t="s">
        <v>5090</v>
      </c>
      <c r="F1046" s="248" t="s">
        <v>5091</v>
      </c>
      <c r="G1046" s="248" t="s">
        <v>5089</v>
      </c>
    </row>
    <row r="1047" spans="1:7" x14ac:dyDescent="0.35">
      <c r="A1047" s="248" t="s">
        <v>5092</v>
      </c>
      <c r="B1047" s="248" t="s">
        <v>5093</v>
      </c>
      <c r="C1047" s="248" t="s">
        <v>5094</v>
      </c>
      <c r="D1047" s="248" t="s">
        <v>5095</v>
      </c>
      <c r="E1047" s="248" t="s">
        <v>5096</v>
      </c>
      <c r="F1047" s="248" t="s">
        <v>5097</v>
      </c>
      <c r="G1047" s="248" t="s">
        <v>5098</v>
      </c>
    </row>
    <row r="1048" spans="1:7" ht="72.5" x14ac:dyDescent="0.35">
      <c r="A1048" s="248" t="s">
        <v>5099</v>
      </c>
      <c r="B1048" s="248" t="s">
        <v>5100</v>
      </c>
      <c r="C1048" s="248" t="s">
        <v>5101</v>
      </c>
      <c r="D1048" s="248" t="s">
        <v>5102</v>
      </c>
      <c r="E1048" s="248" t="s">
        <v>5103</v>
      </c>
      <c r="F1048" s="248" t="s">
        <v>5104</v>
      </c>
      <c r="G1048" s="248" t="s">
        <v>5105</v>
      </c>
    </row>
    <row r="1049" spans="1:7" ht="145" x14ac:dyDescent="0.35">
      <c r="A1049" s="274" t="s">
        <v>5357</v>
      </c>
      <c r="B1049" s="275" t="s">
        <v>5358</v>
      </c>
      <c r="C1049" s="275" t="s">
        <v>5359</v>
      </c>
      <c r="D1049" s="275" t="s">
        <v>5360</v>
      </c>
      <c r="E1049" s="275" t="s">
        <v>5361</v>
      </c>
      <c r="F1049" s="275" t="s">
        <v>5362</v>
      </c>
      <c r="G1049" s="275" t="s">
        <v>5363</v>
      </c>
    </row>
    <row r="1050" spans="1:7" ht="29" x14ac:dyDescent="0.35">
      <c r="A1050" s="248" t="s">
        <v>5106</v>
      </c>
      <c r="B1050" s="248" t="s">
        <v>5107</v>
      </c>
      <c r="C1050" s="248" t="s">
        <v>5108</v>
      </c>
      <c r="D1050" s="248" t="s">
        <v>5109</v>
      </c>
      <c r="E1050" s="248" t="s">
        <v>5110</v>
      </c>
      <c r="F1050" s="248" t="s">
        <v>4984</v>
      </c>
      <c r="G1050" s="248" t="s">
        <v>4985</v>
      </c>
    </row>
    <row r="1051" spans="1:7" ht="29" x14ac:dyDescent="0.35">
      <c r="A1051" s="248" t="s">
        <v>5111</v>
      </c>
      <c r="B1051" s="248" t="s">
        <v>5112</v>
      </c>
      <c r="C1051" s="248" t="s">
        <v>5113</v>
      </c>
      <c r="D1051" s="248" t="s">
        <v>5114</v>
      </c>
      <c r="E1051" s="248" t="s">
        <v>5115</v>
      </c>
      <c r="F1051" s="248" t="s">
        <v>5116</v>
      </c>
      <c r="G1051" s="248" t="s">
        <v>5117</v>
      </c>
    </row>
    <row r="1052" spans="1:7" x14ac:dyDescent="0.35">
      <c r="A1052" s="253" t="s">
        <v>5118</v>
      </c>
      <c r="B1052" s="253"/>
      <c r="C1052" s="253"/>
      <c r="D1052" s="253"/>
      <c r="E1052" s="253"/>
      <c r="F1052" s="253"/>
      <c r="G1052" s="253"/>
    </row>
    <row r="1053" spans="1:7" x14ac:dyDescent="0.35">
      <c r="A1053" s="248" t="s">
        <v>5119</v>
      </c>
      <c r="B1053" s="248" t="s">
        <v>5120</v>
      </c>
      <c r="C1053" s="248" t="s">
        <v>5121</v>
      </c>
      <c r="D1053" s="248" t="s">
        <v>5122</v>
      </c>
      <c r="E1053" s="248" t="s">
        <v>5123</v>
      </c>
      <c r="F1053" s="248" t="s">
        <v>5124</v>
      </c>
      <c r="G1053" s="248" t="s">
        <v>5121</v>
      </c>
    </row>
    <row r="1054" spans="1:7" x14ac:dyDescent="0.35">
      <c r="A1054" s="248" t="s">
        <v>5125</v>
      </c>
      <c r="B1054" s="248" t="s">
        <v>5126</v>
      </c>
      <c r="C1054" s="248" t="s">
        <v>5127</v>
      </c>
      <c r="D1054" s="248" t="s">
        <v>5128</v>
      </c>
      <c r="E1054" s="248" t="s">
        <v>5129</v>
      </c>
      <c r="F1054" s="248" t="s">
        <v>5130</v>
      </c>
      <c r="G1054" s="248" t="s">
        <v>5131</v>
      </c>
    </row>
    <row r="1055" spans="1:7" x14ac:dyDescent="0.35">
      <c r="A1055" s="248" t="s">
        <v>5132</v>
      </c>
      <c r="B1055" s="248" t="s">
        <v>5133</v>
      </c>
      <c r="C1055" s="248" t="s">
        <v>5134</v>
      </c>
      <c r="D1055" s="248" t="s">
        <v>5135</v>
      </c>
      <c r="E1055" s="248" t="s">
        <v>5136</v>
      </c>
      <c r="F1055" s="248" t="s">
        <v>5137</v>
      </c>
      <c r="G1055" s="248" t="s">
        <v>5138</v>
      </c>
    </row>
    <row r="1056" spans="1:7" x14ac:dyDescent="0.35">
      <c r="A1056" s="248" t="s">
        <v>5139</v>
      </c>
      <c r="B1056" s="248" t="s">
        <v>5140</v>
      </c>
      <c r="C1056" s="248" t="s">
        <v>5141</v>
      </c>
      <c r="D1056" s="248" t="s">
        <v>5142</v>
      </c>
      <c r="E1056" s="248" t="s">
        <v>5143</v>
      </c>
      <c r="F1056" s="248" t="s">
        <v>5144</v>
      </c>
      <c r="G1056" s="248" t="s">
        <v>5145</v>
      </c>
    </row>
    <row r="1057" spans="1:7" x14ac:dyDescent="0.35">
      <c r="A1057" s="248" t="s">
        <v>5146</v>
      </c>
      <c r="B1057" s="248" t="s">
        <v>5147</v>
      </c>
      <c r="C1057" s="248" t="s">
        <v>5148</v>
      </c>
      <c r="D1057" s="248" t="s">
        <v>5149</v>
      </c>
      <c r="E1057" s="248" t="s">
        <v>5150</v>
      </c>
      <c r="F1057" s="248" t="s">
        <v>5151</v>
      </c>
      <c r="G1057" s="248" t="s">
        <v>5152</v>
      </c>
    </row>
    <row r="1058" spans="1:7" x14ac:dyDescent="0.35">
      <c r="A1058" s="248" t="s">
        <v>5153</v>
      </c>
      <c r="B1058" s="248" t="s">
        <v>5154</v>
      </c>
      <c r="C1058" s="248" t="s">
        <v>5155</v>
      </c>
      <c r="D1058" s="248" t="s">
        <v>5156</v>
      </c>
      <c r="E1058" s="248" t="s">
        <v>5157</v>
      </c>
      <c r="F1058" s="248" t="s">
        <v>5158</v>
      </c>
      <c r="G1058" s="248" t="s">
        <v>5159</v>
      </c>
    </row>
    <row r="1059" spans="1:7" x14ac:dyDescent="0.35">
      <c r="A1059" s="220" t="s">
        <v>5160</v>
      </c>
      <c r="B1059" s="220" t="s">
        <v>5161</v>
      </c>
      <c r="C1059" s="220" t="s">
        <v>5160</v>
      </c>
      <c r="D1059" s="220" t="s">
        <v>5162</v>
      </c>
      <c r="E1059" s="220" t="s">
        <v>5163</v>
      </c>
      <c r="F1059" s="220" t="s">
        <v>5164</v>
      </c>
      <c r="G1059" s="220" t="s">
        <v>5160</v>
      </c>
    </row>
    <row r="1060" spans="1:7" x14ac:dyDescent="0.35">
      <c r="A1060" s="248" t="s">
        <v>5165</v>
      </c>
      <c r="B1060" s="248" t="s">
        <v>5166</v>
      </c>
      <c r="C1060" s="248" t="s">
        <v>5167</v>
      </c>
      <c r="D1060" s="248" t="s">
        <v>5168</v>
      </c>
      <c r="E1060" s="248" t="s">
        <v>5169</v>
      </c>
      <c r="F1060" s="248" t="s">
        <v>5170</v>
      </c>
      <c r="G1060" s="248" t="s">
        <v>5171</v>
      </c>
    </row>
    <row r="1061" spans="1:7" x14ac:dyDescent="0.35">
      <c r="A1061" s="220" t="s">
        <v>5172</v>
      </c>
      <c r="B1061" s="220" t="s">
        <v>5173</v>
      </c>
      <c r="C1061" s="220" t="s">
        <v>5174</v>
      </c>
      <c r="D1061" s="220" t="s">
        <v>5175</v>
      </c>
      <c r="E1061" s="220" t="s">
        <v>5176</v>
      </c>
      <c r="F1061" s="220" t="s">
        <v>5177</v>
      </c>
      <c r="G1061" s="220" t="s">
        <v>5178</v>
      </c>
    </row>
    <row r="1062" spans="1:7" x14ac:dyDescent="0.35">
      <c r="A1062" s="220" t="s">
        <v>5179</v>
      </c>
      <c r="B1062" s="220" t="s">
        <v>5180</v>
      </c>
      <c r="C1062" s="220" t="s">
        <v>5181</v>
      </c>
      <c r="D1062" s="220" t="s">
        <v>5182</v>
      </c>
      <c r="E1062" s="220" t="s">
        <v>1252</v>
      </c>
      <c r="F1062" s="220" t="s">
        <v>1253</v>
      </c>
      <c r="G1062" s="220" t="s">
        <v>5183</v>
      </c>
    </row>
  </sheetData>
  <sheetProtection algorithmName="SHA-512" hashValue="P0XOcA9OG+fK4/J5u/1YIBYS9RHx/rSZ6xcXCh2ol7Wcn2Mrn2MFB9zc7m+H27dpwrc7MoPUrUzldAXNaeHdAw==" saltValue="g9ne8rqCH6gBQSnbLKZcsA==" spinCount="100000" sheet="1" objects="1" scenarios="1"/>
  <mergeCells count="9">
    <mergeCell ref="A610:G610"/>
    <mergeCell ref="A631:G63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202" activePane="bottomRight" state="frozen"/>
      <selection pane="topRight" activeCell="B27" sqref="B27"/>
      <selection pane="bottomLeft" activeCell="B27" sqref="B27"/>
      <selection pane="bottomRight" activeCell="C92" sqref="C92"/>
    </sheetView>
  </sheetViews>
  <sheetFormatPr defaultColWidth="0" defaultRowHeight="15" zeroHeight="1" x14ac:dyDescent="0.4"/>
  <cols>
    <col min="1" max="1" width="3.7265625" style="23" customWidth="1"/>
    <col min="2" max="2" width="57.81640625" style="27" customWidth="1"/>
    <col min="3" max="3" width="43.7265625" style="27" customWidth="1"/>
    <col min="4" max="4" width="5" style="23" customWidth="1"/>
    <col min="5" max="6" width="15.1796875" style="23" hidden="1" customWidth="1"/>
    <col min="7" max="8" width="23.7265625" style="27" hidden="1" customWidth="1"/>
    <col min="9" max="10" width="23.7265625" style="23" hidden="1" customWidth="1"/>
    <col min="11" max="16384" width="15.1796875" style="23" hidden="1"/>
  </cols>
  <sheetData>
    <row r="2" spans="2:8" s="32" customFormat="1" ht="29.9" customHeight="1" x14ac:dyDescent="0.5">
      <c r="B2" s="379"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80"/>
    </row>
    <row r="3" spans="2:8" s="20" customFormat="1" ht="36" customHeight="1" x14ac:dyDescent="0.35">
      <c r="B3" s="381" t="str">
        <f>IF(Declaration!$I$4="English",Languages!A169,IF(Declaration!$I$4="French",Languages!B169,IF(Declaration!$I$4="Spanish",Languages!C169,IF(Declaration!$I$4="German",Languages!D169,IF(Declaration!$I$4="Chinese",Languages!E169,IF(Declaration!$I$4="Japanese",Languages!F169,IF(Declaration!$I$4="Portugese",Languages!G169)))))))</f>
        <v xml:space="preserve">Please indicate which of these countries/jurisdictions your organization operates in by selecting 'Yes' in the dropdown menu next to each applicable country/jurisdiction. </v>
      </c>
      <c r="C3" s="382"/>
      <c r="D3" s="32"/>
    </row>
    <row r="4" spans="2:8" s="20" customFormat="1" ht="30" x14ac:dyDescent="0.35">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5184</v>
      </c>
      <c r="H4" s="105" t="s">
        <v>1208</v>
      </c>
    </row>
    <row r="5" spans="2:8" ht="15" customHeight="1" x14ac:dyDescent="0.4">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1028</v>
      </c>
      <c r="D5" s="85"/>
      <c r="G5" s="37" t="s">
        <v>1230</v>
      </c>
      <c r="H5" s="37" t="s">
        <v>1246</v>
      </c>
    </row>
    <row r="6" spans="2:8" ht="15" customHeight="1" x14ac:dyDescent="0.4">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1028</v>
      </c>
      <c r="D6" s="85"/>
      <c r="G6" s="37" t="s">
        <v>1216</v>
      </c>
      <c r="H6" s="37" t="s">
        <v>1246</v>
      </c>
    </row>
    <row r="7" spans="2:8" ht="15" customHeight="1" x14ac:dyDescent="0.4">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1028</v>
      </c>
      <c r="D7" s="85"/>
      <c r="G7" s="37" t="s">
        <v>1230</v>
      </c>
      <c r="H7" s="37" t="s">
        <v>1246</v>
      </c>
    </row>
    <row r="8" spans="2:8" ht="15" customHeight="1" x14ac:dyDescent="0.4">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1028</v>
      </c>
      <c r="D8" s="85"/>
      <c r="G8" s="37" t="s">
        <v>1244</v>
      </c>
      <c r="H8" s="37" t="s">
        <v>1247</v>
      </c>
    </row>
    <row r="9" spans="2:8" ht="15" customHeight="1" x14ac:dyDescent="0.4">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1028</v>
      </c>
      <c r="D9" s="85"/>
      <c r="G9" s="37" t="s">
        <v>1216</v>
      </c>
      <c r="H9" s="37" t="s">
        <v>1246</v>
      </c>
    </row>
    <row r="10" spans="2:8" ht="15" customHeight="1" x14ac:dyDescent="0.4">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1028</v>
      </c>
      <c r="D10" s="85"/>
      <c r="G10" s="37" t="s">
        <v>1216</v>
      </c>
      <c r="H10" s="37" t="s">
        <v>1246</v>
      </c>
    </row>
    <row r="11" spans="2:8" ht="15" customHeight="1" x14ac:dyDescent="0.4">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1028</v>
      </c>
      <c r="D11" s="85"/>
      <c r="G11" s="37" t="s">
        <v>1209</v>
      </c>
      <c r="H11" s="37" t="s">
        <v>1246</v>
      </c>
    </row>
    <row r="12" spans="2:8" ht="15" customHeight="1" x14ac:dyDescent="0.4">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1028</v>
      </c>
      <c r="D12" s="85"/>
      <c r="G12" s="37" t="s">
        <v>5185</v>
      </c>
      <c r="H12" s="37" t="s">
        <v>1246</v>
      </c>
    </row>
    <row r="13" spans="2:8" ht="15" customHeight="1" x14ac:dyDescent="0.4">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1028</v>
      </c>
      <c r="D13" s="85"/>
      <c r="G13" s="37" t="s">
        <v>1223</v>
      </c>
      <c r="H13" s="37" t="s">
        <v>1244</v>
      </c>
    </row>
    <row r="14" spans="2:8" x14ac:dyDescent="0.4">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1028</v>
      </c>
      <c r="D14" s="85"/>
      <c r="G14" s="37" t="s">
        <v>1209</v>
      </c>
      <c r="H14" s="37" t="s">
        <v>1247</v>
      </c>
    </row>
    <row r="15" spans="2:8" x14ac:dyDescent="0.4">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1028</v>
      </c>
      <c r="D15" s="85"/>
      <c r="G15" s="37" t="s">
        <v>1209</v>
      </c>
      <c r="H15" s="37" t="s">
        <v>1247</v>
      </c>
    </row>
    <row r="16" spans="2:8" x14ac:dyDescent="0.4">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1028</v>
      </c>
      <c r="D16" s="85"/>
      <c r="G16" s="37" t="s">
        <v>1223</v>
      </c>
      <c r="H16" s="37" t="s">
        <v>1246</v>
      </c>
    </row>
    <row r="17" spans="2:8" x14ac:dyDescent="0.4">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1028</v>
      </c>
      <c r="D17" s="85"/>
      <c r="G17" s="37" t="s">
        <v>1209</v>
      </c>
      <c r="H17" s="37" t="s">
        <v>1247</v>
      </c>
    </row>
    <row r="18" spans="2:8" x14ac:dyDescent="0.4">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1028</v>
      </c>
      <c r="D18" s="85"/>
      <c r="G18" s="37" t="s">
        <v>1209</v>
      </c>
      <c r="H18" s="37" t="s">
        <v>1246</v>
      </c>
    </row>
    <row r="19" spans="2:8" x14ac:dyDescent="0.4">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1028</v>
      </c>
      <c r="D19" s="85"/>
      <c r="G19" s="37" t="s">
        <v>1216</v>
      </c>
      <c r="H19" s="37" t="s">
        <v>1246</v>
      </c>
    </row>
    <row r="20" spans="2:8" x14ac:dyDescent="0.4">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1028</v>
      </c>
      <c r="D20" s="85"/>
      <c r="G20" s="37" t="s">
        <v>1223</v>
      </c>
      <c r="H20" s="37" t="s">
        <v>1246</v>
      </c>
    </row>
    <row r="21" spans="2:8" x14ac:dyDescent="0.4">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1028</v>
      </c>
      <c r="D21" s="85"/>
      <c r="G21" s="37" t="s">
        <v>1223</v>
      </c>
      <c r="H21" s="37" t="s">
        <v>1247</v>
      </c>
    </row>
    <row r="22" spans="2:8" x14ac:dyDescent="0.4">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1028</v>
      </c>
      <c r="D22" s="85"/>
      <c r="G22" s="37" t="s">
        <v>1209</v>
      </c>
      <c r="H22" s="37" t="s">
        <v>1247</v>
      </c>
    </row>
    <row r="23" spans="2:8" x14ac:dyDescent="0.4">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1028</v>
      </c>
      <c r="D23" s="85"/>
      <c r="G23" s="37" t="s">
        <v>1223</v>
      </c>
      <c r="H23" s="37" t="s">
        <v>1246</v>
      </c>
    </row>
    <row r="24" spans="2:8" x14ac:dyDescent="0.4">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1028</v>
      </c>
      <c r="D24" s="85"/>
      <c r="G24" s="37" t="s">
        <v>1216</v>
      </c>
      <c r="H24" s="37" t="s">
        <v>1246</v>
      </c>
    </row>
    <row r="25" spans="2:8" x14ac:dyDescent="0.4">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1028</v>
      </c>
      <c r="D25" s="85"/>
      <c r="G25" s="37" t="s">
        <v>1223</v>
      </c>
      <c r="H25" s="37" t="s">
        <v>1246</v>
      </c>
    </row>
    <row r="26" spans="2:8" x14ac:dyDescent="0.4">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1028</v>
      </c>
      <c r="D26" s="85"/>
      <c r="G26" s="37" t="s">
        <v>1216</v>
      </c>
      <c r="H26" s="37" t="s">
        <v>1246</v>
      </c>
    </row>
    <row r="27" spans="2:8" x14ac:dyDescent="0.4">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1028</v>
      </c>
      <c r="D27" s="85"/>
      <c r="G27" s="37" t="s">
        <v>5185</v>
      </c>
      <c r="H27" s="37" t="s">
        <v>1246</v>
      </c>
    </row>
    <row r="28" spans="2:8" x14ac:dyDescent="0.4">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1028</v>
      </c>
      <c r="D28" s="85"/>
      <c r="G28" s="37" t="s">
        <v>1216</v>
      </c>
      <c r="H28" s="37" t="s">
        <v>1246</v>
      </c>
    </row>
    <row r="29" spans="2:8" x14ac:dyDescent="0.4">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1028</v>
      </c>
      <c r="D29" s="85"/>
      <c r="G29" s="37" t="s">
        <v>1216</v>
      </c>
      <c r="H29" s="37" t="s">
        <v>1246</v>
      </c>
    </row>
    <row r="30" spans="2:8" x14ac:dyDescent="0.4">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1028</v>
      </c>
      <c r="D30" s="85"/>
      <c r="G30" s="37" t="s">
        <v>1223</v>
      </c>
      <c r="H30" s="37" t="s">
        <v>1246</v>
      </c>
    </row>
    <row r="31" spans="2:8" x14ac:dyDescent="0.4">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1028</v>
      </c>
      <c r="D31" s="85"/>
      <c r="G31" s="37" t="s">
        <v>1216</v>
      </c>
      <c r="H31" s="37" t="s">
        <v>1246</v>
      </c>
    </row>
    <row r="32" spans="2:8" x14ac:dyDescent="0.4">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1028</v>
      </c>
      <c r="D32" s="85"/>
      <c r="G32" s="37" t="s">
        <v>1223</v>
      </c>
      <c r="H32" s="37" t="s">
        <v>1246</v>
      </c>
    </row>
    <row r="33" spans="2:8" x14ac:dyDescent="0.4">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1028</v>
      </c>
      <c r="D33" s="85"/>
      <c r="G33" s="37" t="s">
        <v>1223</v>
      </c>
      <c r="H33" s="37" t="s">
        <v>1246</v>
      </c>
    </row>
    <row r="34" spans="2:8" x14ac:dyDescent="0.4">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1028</v>
      </c>
      <c r="D34" s="85"/>
      <c r="G34" s="37" t="s">
        <v>1216</v>
      </c>
      <c r="H34" s="37" t="s">
        <v>1246</v>
      </c>
    </row>
    <row r="35" spans="2:8" x14ac:dyDescent="0.4">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1028</v>
      </c>
      <c r="D35" s="85"/>
      <c r="G35" s="37" t="s">
        <v>1223</v>
      </c>
      <c r="H35" s="37" t="s">
        <v>1246</v>
      </c>
    </row>
    <row r="36" spans="2:8" x14ac:dyDescent="0.4">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1028</v>
      </c>
      <c r="D36" s="85"/>
      <c r="G36" s="37" t="s">
        <v>1223</v>
      </c>
      <c r="H36" s="37" t="s">
        <v>1246</v>
      </c>
    </row>
    <row r="37" spans="2:8" x14ac:dyDescent="0.4">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1021</v>
      </c>
      <c r="D37" s="85"/>
      <c r="G37" s="37" t="s">
        <v>1209</v>
      </c>
      <c r="H37" s="37" t="s">
        <v>1247</v>
      </c>
    </row>
    <row r="38" spans="2:8" x14ac:dyDescent="0.4">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1028</v>
      </c>
      <c r="D38" s="85"/>
      <c r="G38" s="37" t="s">
        <v>1216</v>
      </c>
      <c r="H38" s="37" t="s">
        <v>1245</v>
      </c>
    </row>
    <row r="39" spans="2:8" x14ac:dyDescent="0.4">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1028</v>
      </c>
      <c r="D39" s="85"/>
      <c r="G39" s="37" t="s">
        <v>1223</v>
      </c>
      <c r="H39" s="37" t="s">
        <v>1245</v>
      </c>
    </row>
    <row r="40" spans="2:8" x14ac:dyDescent="0.4">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1028</v>
      </c>
      <c r="D40" s="85"/>
      <c r="G40" s="37" t="s">
        <v>1209</v>
      </c>
      <c r="H40" s="37" t="s">
        <v>1247</v>
      </c>
    </row>
    <row r="41" spans="2:8" x14ac:dyDescent="0.4">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1028</v>
      </c>
      <c r="D41" s="85"/>
      <c r="G41" s="37" t="s">
        <v>1230</v>
      </c>
      <c r="H41" s="37" t="s">
        <v>1246</v>
      </c>
    </row>
    <row r="42" spans="2:8" x14ac:dyDescent="0.4">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1028</v>
      </c>
      <c r="D42" s="85"/>
      <c r="G42" s="37" t="s">
        <v>1209</v>
      </c>
      <c r="H42" s="37" t="s">
        <v>1246</v>
      </c>
    </row>
    <row r="43" spans="2:8" x14ac:dyDescent="0.4">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1028</v>
      </c>
      <c r="D43" s="85"/>
      <c r="G43" s="37" t="s">
        <v>1230</v>
      </c>
      <c r="H43" s="37" t="s">
        <v>1246</v>
      </c>
    </row>
    <row r="44" spans="2:8" x14ac:dyDescent="0.4">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1028</v>
      </c>
      <c r="D44" s="85"/>
      <c r="G44" s="37" t="s">
        <v>1216</v>
      </c>
      <c r="H44" s="37" t="s">
        <v>1246</v>
      </c>
    </row>
    <row r="45" spans="2:8" x14ac:dyDescent="0.4">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1028</v>
      </c>
      <c r="D45" s="85"/>
      <c r="G45" s="37" t="s">
        <v>1223</v>
      </c>
      <c r="H45" s="37" t="s">
        <v>1246</v>
      </c>
    </row>
    <row r="46" spans="2:8" x14ac:dyDescent="0.4">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1028</v>
      </c>
      <c r="D46" s="85"/>
      <c r="G46" s="37" t="s">
        <v>1216</v>
      </c>
      <c r="H46" s="37" t="s">
        <v>1247</v>
      </c>
    </row>
    <row r="47" spans="2:8" x14ac:dyDescent="0.4">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1028</v>
      </c>
      <c r="D47" s="85"/>
      <c r="G47" s="37" t="s">
        <v>1216</v>
      </c>
      <c r="H47" s="37" t="s">
        <v>1246</v>
      </c>
    </row>
    <row r="48" spans="2:8" x14ac:dyDescent="0.4">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1028</v>
      </c>
      <c r="D48" s="85"/>
      <c r="G48" s="37" t="s">
        <v>1216</v>
      </c>
      <c r="H48" s="37" t="s">
        <v>1247</v>
      </c>
    </row>
    <row r="49" spans="2:8" x14ac:dyDescent="0.4">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1028</v>
      </c>
      <c r="D49" s="85"/>
      <c r="G49" s="37" t="s">
        <v>1230</v>
      </c>
      <c r="H49" s="37" t="s">
        <v>1247</v>
      </c>
    </row>
    <row r="50" spans="2:8" x14ac:dyDescent="0.4">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1028</v>
      </c>
      <c r="D50" s="85"/>
      <c r="G50" s="37" t="s">
        <v>1223</v>
      </c>
      <c r="H50" s="37" t="s">
        <v>1244</v>
      </c>
    </row>
    <row r="51" spans="2:8" x14ac:dyDescent="0.4">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1028</v>
      </c>
      <c r="D51" s="85"/>
      <c r="G51" s="37" t="s">
        <v>5185</v>
      </c>
      <c r="H51" s="37" t="s">
        <v>1247</v>
      </c>
    </row>
    <row r="52" spans="2:8" x14ac:dyDescent="0.4">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1028</v>
      </c>
      <c r="D52" s="85"/>
      <c r="G52" s="37" t="s">
        <v>1209</v>
      </c>
      <c r="H52" s="37" t="s">
        <v>1247</v>
      </c>
    </row>
    <row r="53" spans="2:8" x14ac:dyDescent="0.4">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1028</v>
      </c>
      <c r="D53" s="85"/>
      <c r="G53" s="37" t="s">
        <v>1216</v>
      </c>
      <c r="H53" s="37" t="s">
        <v>1247</v>
      </c>
    </row>
    <row r="54" spans="2:8" x14ac:dyDescent="0.4">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1028</v>
      </c>
      <c r="D54" s="85"/>
      <c r="G54" s="37" t="s">
        <v>1216</v>
      </c>
      <c r="H54" s="37" t="s">
        <v>1246</v>
      </c>
    </row>
    <row r="55" spans="2:8" x14ac:dyDescent="0.4">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1028</v>
      </c>
      <c r="D55" s="85"/>
      <c r="G55" s="37" t="s">
        <v>1244</v>
      </c>
      <c r="H55" s="37" t="s">
        <v>1247</v>
      </c>
    </row>
    <row r="56" spans="2:8" x14ac:dyDescent="0.4">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1028</v>
      </c>
      <c r="D56" s="85"/>
      <c r="G56" s="37" t="s">
        <v>1223</v>
      </c>
      <c r="H56" s="37" t="s">
        <v>1246</v>
      </c>
    </row>
    <row r="57" spans="2:8" x14ac:dyDescent="0.4">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1028</v>
      </c>
      <c r="D57" s="85"/>
      <c r="G57" s="37" t="s">
        <v>1216</v>
      </c>
      <c r="H57" s="37" t="s">
        <v>1246</v>
      </c>
    </row>
    <row r="58" spans="2:8" x14ac:dyDescent="0.4">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1028</v>
      </c>
      <c r="D58" s="85"/>
      <c r="G58" s="37" t="s">
        <v>1216</v>
      </c>
      <c r="H58" s="37" t="s">
        <v>1246</v>
      </c>
    </row>
    <row r="59" spans="2:8" x14ac:dyDescent="0.4">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1028</v>
      </c>
      <c r="D59" s="85"/>
      <c r="G59" s="37" t="s">
        <v>1216</v>
      </c>
      <c r="H59" s="37" t="s">
        <v>1246</v>
      </c>
    </row>
    <row r="60" spans="2:8" x14ac:dyDescent="0.4">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1028</v>
      </c>
      <c r="D60" s="85"/>
      <c r="G60" s="37" t="s">
        <v>1223</v>
      </c>
      <c r="H60" s="37" t="s">
        <v>1245</v>
      </c>
    </row>
    <row r="61" spans="2:8" x14ac:dyDescent="0.4">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1028</v>
      </c>
      <c r="D61" s="85"/>
      <c r="G61" s="37" t="s">
        <v>1230</v>
      </c>
      <c r="H61" s="37" t="s">
        <v>1245</v>
      </c>
    </row>
    <row r="62" spans="2:8" x14ac:dyDescent="0.4">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1028</v>
      </c>
      <c r="D62" s="85"/>
      <c r="G62" s="37" t="s">
        <v>1209</v>
      </c>
      <c r="H62" s="37" t="s">
        <v>1247</v>
      </c>
    </row>
    <row r="63" spans="2:8" x14ac:dyDescent="0.4">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1028</v>
      </c>
      <c r="D63" s="85"/>
      <c r="G63" s="37" t="s">
        <v>1216</v>
      </c>
      <c r="H63" s="37" t="s">
        <v>1246</v>
      </c>
    </row>
    <row r="64" spans="2:8" x14ac:dyDescent="0.4">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1028</v>
      </c>
      <c r="D64" s="85"/>
      <c r="G64" s="37" t="s">
        <v>1223</v>
      </c>
      <c r="H64" s="37" t="s">
        <v>1246</v>
      </c>
    </row>
    <row r="65" spans="2:8" x14ac:dyDescent="0.4">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1028</v>
      </c>
      <c r="D65" s="85"/>
      <c r="G65" s="37" t="s">
        <v>5185</v>
      </c>
      <c r="H65" s="37" t="s">
        <v>1246</v>
      </c>
    </row>
    <row r="66" spans="2:8" x14ac:dyDescent="0.4">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1021</v>
      </c>
      <c r="D66" s="85"/>
      <c r="G66" s="37" t="s">
        <v>1209</v>
      </c>
      <c r="H66" s="37" t="s">
        <v>1247</v>
      </c>
    </row>
    <row r="67" spans="2:8" x14ac:dyDescent="0.4">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1021</v>
      </c>
      <c r="D67" s="85"/>
      <c r="G67" s="37" t="s">
        <v>1209</v>
      </c>
      <c r="H67" s="37" t="s">
        <v>1247</v>
      </c>
    </row>
    <row r="68" spans="2:8" x14ac:dyDescent="0.4">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1028</v>
      </c>
      <c r="D68" s="85"/>
      <c r="G68" s="37" t="s">
        <v>1216</v>
      </c>
      <c r="H68" s="37" t="s">
        <v>1246</v>
      </c>
    </row>
    <row r="69" spans="2:8" x14ac:dyDescent="0.4">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1028</v>
      </c>
      <c r="D69" s="85"/>
      <c r="G69" s="37" t="s">
        <v>1223</v>
      </c>
      <c r="H69" s="37" t="s">
        <v>1246</v>
      </c>
    </row>
    <row r="70" spans="2:8" x14ac:dyDescent="0.4">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1028</v>
      </c>
      <c r="D70" s="85"/>
      <c r="G70" s="37" t="s">
        <v>1209</v>
      </c>
      <c r="H70" s="37" t="s">
        <v>1246</v>
      </c>
    </row>
    <row r="71" spans="2:8" x14ac:dyDescent="0.4">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1021</v>
      </c>
      <c r="D71" s="85"/>
      <c r="G71" s="37" t="s">
        <v>1216</v>
      </c>
      <c r="H71" s="37" t="s">
        <v>1247</v>
      </c>
    </row>
    <row r="72" spans="2:8" x14ac:dyDescent="0.4">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1028</v>
      </c>
      <c r="D72" s="85"/>
      <c r="G72" s="37" t="s">
        <v>1216</v>
      </c>
      <c r="H72" s="37" t="s">
        <v>1246</v>
      </c>
    </row>
    <row r="73" spans="2:8" x14ac:dyDescent="0.4">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1028</v>
      </c>
      <c r="D73" s="85"/>
      <c r="G73" s="37" t="s">
        <v>1216</v>
      </c>
      <c r="H73" s="37" t="s">
        <v>1246</v>
      </c>
    </row>
    <row r="74" spans="2:8" x14ac:dyDescent="0.4">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1028</v>
      </c>
      <c r="D74" s="85"/>
      <c r="G74" s="37" t="s">
        <v>1244</v>
      </c>
      <c r="H74" s="37" t="s">
        <v>1247</v>
      </c>
    </row>
    <row r="75" spans="2:8" x14ac:dyDescent="0.4">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1028</v>
      </c>
      <c r="D75" s="85"/>
      <c r="G75" s="37" t="s">
        <v>1216</v>
      </c>
      <c r="H75" s="37" t="s">
        <v>1246</v>
      </c>
    </row>
    <row r="76" spans="2:8" x14ac:dyDescent="0.4">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1028</v>
      </c>
      <c r="D76" s="85"/>
      <c r="G76" s="37" t="s">
        <v>1223</v>
      </c>
      <c r="H76" s="37" t="s">
        <v>1246</v>
      </c>
    </row>
    <row r="77" spans="2:8" x14ac:dyDescent="0.4">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1028</v>
      </c>
      <c r="D77" s="85"/>
      <c r="G77" s="37" t="s">
        <v>1230</v>
      </c>
      <c r="H77" s="37" t="s">
        <v>1245</v>
      </c>
    </row>
    <row r="78" spans="2:8" x14ac:dyDescent="0.4">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1028</v>
      </c>
      <c r="D78" s="85"/>
      <c r="G78" s="37" t="s">
        <v>1209</v>
      </c>
      <c r="H78" s="37" t="s">
        <v>1246</v>
      </c>
    </row>
    <row r="79" spans="2:8" x14ac:dyDescent="0.4">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1028</v>
      </c>
      <c r="D79" s="85"/>
      <c r="G79" s="37" t="s">
        <v>1223</v>
      </c>
      <c r="H79" s="37" t="s">
        <v>1246</v>
      </c>
    </row>
    <row r="80" spans="2:8" x14ac:dyDescent="0.4">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1028</v>
      </c>
      <c r="D80" s="85"/>
      <c r="G80" s="37" t="s">
        <v>1216</v>
      </c>
      <c r="H80" s="37" t="s">
        <v>1246</v>
      </c>
    </row>
    <row r="81" spans="2:8" x14ac:dyDescent="0.4">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1028</v>
      </c>
      <c r="D81" s="85"/>
      <c r="G81" s="37" t="s">
        <v>1223</v>
      </c>
      <c r="H81" s="37" t="s">
        <v>1244</v>
      </c>
    </row>
    <row r="82" spans="2:8" x14ac:dyDescent="0.4">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1028</v>
      </c>
      <c r="D82" s="85"/>
      <c r="G82" s="37" t="s">
        <v>1216</v>
      </c>
      <c r="H82" s="37" t="s">
        <v>1247</v>
      </c>
    </row>
    <row r="83" spans="2:8" x14ac:dyDescent="0.4">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1028</v>
      </c>
      <c r="D83" s="85"/>
      <c r="G83" s="37" t="s">
        <v>1216</v>
      </c>
      <c r="H83" s="37" t="s">
        <v>1247</v>
      </c>
    </row>
    <row r="84" spans="2:8" x14ac:dyDescent="0.4">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1028</v>
      </c>
      <c r="D84" s="85"/>
      <c r="G84" s="37" t="s">
        <v>1216</v>
      </c>
      <c r="H84" s="37" t="s">
        <v>1246</v>
      </c>
    </row>
    <row r="85" spans="2:8" x14ac:dyDescent="0.4">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1028</v>
      </c>
      <c r="D85" s="85"/>
      <c r="G85" s="37" t="s">
        <v>1216</v>
      </c>
      <c r="H85" s="37" t="s">
        <v>1246</v>
      </c>
    </row>
    <row r="86" spans="2:8" x14ac:dyDescent="0.4">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1028</v>
      </c>
      <c r="D86" s="85"/>
      <c r="G86" s="37" t="s">
        <v>1230</v>
      </c>
      <c r="H86" s="37" t="s">
        <v>1246</v>
      </c>
    </row>
    <row r="87" spans="2:8" x14ac:dyDescent="0.4">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1028</v>
      </c>
      <c r="D87" s="85"/>
      <c r="G87" s="37" t="s">
        <v>1216</v>
      </c>
      <c r="H87" s="37" t="s">
        <v>1246</v>
      </c>
    </row>
    <row r="88" spans="2:8" x14ac:dyDescent="0.4">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1028</v>
      </c>
      <c r="D88" s="85"/>
      <c r="G88" s="37" t="s">
        <v>1223</v>
      </c>
      <c r="H88" s="37" t="s">
        <v>1247</v>
      </c>
    </row>
    <row r="89" spans="2:8" x14ac:dyDescent="0.4">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1021</v>
      </c>
      <c r="D89" s="85"/>
      <c r="G89" s="37" t="s">
        <v>5185</v>
      </c>
      <c r="H89" s="37" t="s">
        <v>1247</v>
      </c>
    </row>
    <row r="90" spans="2:8" x14ac:dyDescent="0.4">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1028</v>
      </c>
      <c r="D90" s="85"/>
      <c r="G90" s="37" t="s">
        <v>1216</v>
      </c>
      <c r="H90" s="37" t="s">
        <v>1247</v>
      </c>
    </row>
    <row r="91" spans="2:8" x14ac:dyDescent="0.4">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1028</v>
      </c>
      <c r="D91" s="85"/>
      <c r="G91" s="37" t="s">
        <v>1216</v>
      </c>
      <c r="H91" s="37" t="s">
        <v>1246</v>
      </c>
    </row>
    <row r="92" spans="2:8" x14ac:dyDescent="0.4">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1021</v>
      </c>
      <c r="D92" s="85"/>
      <c r="G92" s="37" t="s">
        <v>1216</v>
      </c>
      <c r="H92" s="37" t="s">
        <v>1247</v>
      </c>
    </row>
    <row r="93" spans="2:8" x14ac:dyDescent="0.4">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1028</v>
      </c>
      <c r="D93" s="85"/>
      <c r="G93" s="37" t="s">
        <v>5185</v>
      </c>
      <c r="H93" s="37" t="s">
        <v>1246</v>
      </c>
    </row>
    <row r="94" spans="2:8" x14ac:dyDescent="0.4">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1028</v>
      </c>
      <c r="D94" s="85"/>
      <c r="G94" s="37" t="s">
        <v>5185</v>
      </c>
      <c r="H94" s="37" t="s">
        <v>1246</v>
      </c>
    </row>
    <row r="95" spans="2:8" x14ac:dyDescent="0.4">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1028</v>
      </c>
      <c r="D95" s="85"/>
      <c r="G95" s="37" t="s">
        <v>1216</v>
      </c>
      <c r="H95" s="37" t="s">
        <v>1246</v>
      </c>
    </row>
    <row r="96" spans="2:8" x14ac:dyDescent="0.4">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1028</v>
      </c>
      <c r="D96" s="85"/>
      <c r="G96" s="37" t="s">
        <v>1244</v>
      </c>
      <c r="H96" s="37" t="s">
        <v>1246</v>
      </c>
    </row>
    <row r="97" spans="2:8" x14ac:dyDescent="0.4">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1028</v>
      </c>
      <c r="D97" s="85"/>
      <c r="G97" s="37" t="s">
        <v>1230</v>
      </c>
      <c r="H97" s="37" t="s">
        <v>1246</v>
      </c>
    </row>
    <row r="98" spans="2:8" x14ac:dyDescent="0.4">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1028</v>
      </c>
      <c r="D98" s="85"/>
      <c r="G98" s="37" t="s">
        <v>1209</v>
      </c>
      <c r="H98" s="37" t="s">
        <v>1247</v>
      </c>
    </row>
    <row r="99" spans="2:8" x14ac:dyDescent="0.4">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1028</v>
      </c>
      <c r="D99" s="85"/>
      <c r="G99" s="37" t="s">
        <v>1216</v>
      </c>
      <c r="H99" s="37" t="s">
        <v>1246</v>
      </c>
    </row>
    <row r="100" spans="2:8" x14ac:dyDescent="0.4">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1028</v>
      </c>
      <c r="D100" s="85"/>
      <c r="G100" s="37" t="s">
        <v>1216</v>
      </c>
      <c r="H100" s="37" t="s">
        <v>1246</v>
      </c>
    </row>
    <row r="101" spans="2:8" x14ac:dyDescent="0.4">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1028</v>
      </c>
      <c r="D101" s="85"/>
      <c r="G101" s="37" t="s">
        <v>5185</v>
      </c>
      <c r="H101" s="37" t="s">
        <v>1246</v>
      </c>
    </row>
    <row r="102" spans="2:8" x14ac:dyDescent="0.4">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1028</v>
      </c>
      <c r="D102" s="85"/>
      <c r="G102" s="37" t="s">
        <v>1216</v>
      </c>
      <c r="H102" s="37" t="s">
        <v>1246</v>
      </c>
    </row>
    <row r="103" spans="2:8" x14ac:dyDescent="0.4">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1028</v>
      </c>
      <c r="D103" s="85"/>
      <c r="G103" s="37" t="s">
        <v>1216</v>
      </c>
      <c r="H103" s="37" t="s">
        <v>1247</v>
      </c>
    </row>
    <row r="104" spans="2:8" x14ac:dyDescent="0.4">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1028</v>
      </c>
      <c r="D104" s="85"/>
      <c r="G104" s="37" t="s">
        <v>1216</v>
      </c>
      <c r="H104" s="37" t="s">
        <v>1246</v>
      </c>
    </row>
    <row r="105" spans="2:8" x14ac:dyDescent="0.4">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1028</v>
      </c>
      <c r="D105" s="85"/>
      <c r="G105" s="37" t="s">
        <v>1223</v>
      </c>
      <c r="H105" s="37" t="s">
        <v>1246</v>
      </c>
    </row>
    <row r="106" spans="2:8" x14ac:dyDescent="0.4">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1028</v>
      </c>
      <c r="D106" s="85"/>
      <c r="G106" s="37" t="s">
        <v>1223</v>
      </c>
      <c r="H106" s="37" t="s">
        <v>1246</v>
      </c>
    </row>
    <row r="107" spans="2:8" x14ac:dyDescent="0.4">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1028</v>
      </c>
      <c r="D107" s="85"/>
      <c r="G107" s="37" t="s">
        <v>1237</v>
      </c>
      <c r="H107" s="37" t="s">
        <v>1245</v>
      </c>
    </row>
    <row r="108" spans="2:8" x14ac:dyDescent="0.4">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1028</v>
      </c>
      <c r="D108" s="85"/>
      <c r="G108" s="37" t="s">
        <v>1244</v>
      </c>
      <c r="H108" s="37" t="s">
        <v>1247</v>
      </c>
    </row>
    <row r="109" spans="2:8" x14ac:dyDescent="0.4">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1028</v>
      </c>
      <c r="D109" s="85"/>
      <c r="G109" s="37" t="s">
        <v>1209</v>
      </c>
      <c r="H109" s="37" t="s">
        <v>1247</v>
      </c>
    </row>
    <row r="110" spans="2:8" x14ac:dyDescent="0.4">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1028</v>
      </c>
      <c r="D110" s="85"/>
      <c r="G110" s="37" t="s">
        <v>1209</v>
      </c>
      <c r="H110" s="37" t="s">
        <v>1247</v>
      </c>
    </row>
    <row r="111" spans="2:8" x14ac:dyDescent="0.4">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1028</v>
      </c>
      <c r="D111" s="85"/>
      <c r="G111" s="37" t="s">
        <v>1223</v>
      </c>
      <c r="H111" s="37" t="s">
        <v>1244</v>
      </c>
    </row>
    <row r="112" spans="2:8" x14ac:dyDescent="0.4">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1028</v>
      </c>
      <c r="D112" s="85"/>
      <c r="G112" s="37" t="s">
        <v>1216</v>
      </c>
      <c r="H112" s="37" t="s">
        <v>1246</v>
      </c>
    </row>
    <row r="113" spans="2:8" x14ac:dyDescent="0.4">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1028</v>
      </c>
      <c r="D113" s="85"/>
      <c r="G113" s="37" t="s">
        <v>1216</v>
      </c>
      <c r="H113" s="37" t="s">
        <v>1246</v>
      </c>
    </row>
    <row r="114" spans="2:8" x14ac:dyDescent="0.4">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1028</v>
      </c>
      <c r="D114" s="85"/>
      <c r="G114" s="37" t="s">
        <v>1230</v>
      </c>
      <c r="H114" s="37" t="s">
        <v>1246</v>
      </c>
    </row>
    <row r="115" spans="2:8" x14ac:dyDescent="0.4">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1028</v>
      </c>
      <c r="D115" s="85"/>
      <c r="G115" s="37" t="s">
        <v>5185</v>
      </c>
      <c r="H115" s="37" t="s">
        <v>1246</v>
      </c>
    </row>
    <row r="116" spans="2:8" x14ac:dyDescent="0.4">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1028</v>
      </c>
      <c r="D116" s="85"/>
      <c r="G116" s="37" t="s">
        <v>1223</v>
      </c>
      <c r="H116" s="37" t="s">
        <v>1246</v>
      </c>
    </row>
    <row r="117" spans="2:8" x14ac:dyDescent="0.4">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1028</v>
      </c>
      <c r="D117" s="85"/>
      <c r="G117" s="37" t="s">
        <v>1216</v>
      </c>
      <c r="H117" s="37" t="s">
        <v>1247</v>
      </c>
    </row>
    <row r="118" spans="2:8" x14ac:dyDescent="0.4">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1028</v>
      </c>
      <c r="D118" s="85"/>
      <c r="G118" s="37" t="s">
        <v>1223</v>
      </c>
      <c r="H118" s="37" t="s">
        <v>1246</v>
      </c>
    </row>
    <row r="119" spans="2:8" x14ac:dyDescent="0.4">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1028</v>
      </c>
      <c r="D119" s="85"/>
      <c r="G119" s="37" t="s">
        <v>1223</v>
      </c>
      <c r="H119" s="37" t="s">
        <v>1246</v>
      </c>
    </row>
    <row r="120" spans="2:8" x14ac:dyDescent="0.4">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1028</v>
      </c>
      <c r="D120" s="85"/>
      <c r="G120" s="37" t="s">
        <v>1216</v>
      </c>
      <c r="H120" s="37" t="s">
        <v>1247</v>
      </c>
    </row>
    <row r="121" spans="2:8" x14ac:dyDescent="0.4">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1028</v>
      </c>
      <c r="D121" s="85"/>
      <c r="G121" s="37" t="s">
        <v>1216</v>
      </c>
      <c r="H121" s="37" t="s">
        <v>1246</v>
      </c>
    </row>
    <row r="122" spans="2:8" x14ac:dyDescent="0.4">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1028</v>
      </c>
      <c r="D122" s="85"/>
      <c r="G122" s="37" t="s">
        <v>1216</v>
      </c>
      <c r="H122" s="37" t="s">
        <v>1246</v>
      </c>
    </row>
    <row r="123" spans="2:8" x14ac:dyDescent="0.4">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1028</v>
      </c>
      <c r="D123" s="85"/>
      <c r="G123" s="37" t="s">
        <v>1216</v>
      </c>
      <c r="H123" s="37" t="s">
        <v>1246</v>
      </c>
    </row>
    <row r="124" spans="2:8" x14ac:dyDescent="0.4">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1028</v>
      </c>
      <c r="D124" s="85"/>
      <c r="G124" s="37" t="s">
        <v>1244</v>
      </c>
      <c r="H124" s="37" t="s">
        <v>1247</v>
      </c>
    </row>
    <row r="125" spans="2:8" x14ac:dyDescent="0.4">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1028</v>
      </c>
      <c r="D125" s="85"/>
      <c r="G125" s="37" t="s">
        <v>1216</v>
      </c>
      <c r="H125" s="37" t="s">
        <v>1246</v>
      </c>
    </row>
    <row r="126" spans="2:8" x14ac:dyDescent="0.4">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1028</v>
      </c>
      <c r="D126" s="85"/>
      <c r="G126" s="37" t="s">
        <v>1216</v>
      </c>
      <c r="H126" s="37" t="s">
        <v>1247</v>
      </c>
    </row>
    <row r="127" spans="2:8" x14ac:dyDescent="0.4">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1028</v>
      </c>
      <c r="D127" s="85"/>
      <c r="G127" s="37" t="s">
        <v>1216</v>
      </c>
      <c r="H127" s="37" t="s">
        <v>1246</v>
      </c>
    </row>
    <row r="128" spans="2:8" x14ac:dyDescent="0.4">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1028</v>
      </c>
      <c r="D128" s="85"/>
      <c r="G128" s="37" t="s">
        <v>1216</v>
      </c>
      <c r="H128" s="37" t="s">
        <v>1246</v>
      </c>
    </row>
    <row r="129" spans="2:8" x14ac:dyDescent="0.4">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1028</v>
      </c>
      <c r="D129" s="85"/>
      <c r="G129" s="37" t="s">
        <v>1230</v>
      </c>
      <c r="H129" s="37" t="s">
        <v>1246</v>
      </c>
    </row>
    <row r="130" spans="2:8" x14ac:dyDescent="0.4">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1028</v>
      </c>
      <c r="D130" s="85"/>
      <c r="G130" s="37" t="s">
        <v>1209</v>
      </c>
      <c r="H130" s="37" t="s">
        <v>1246</v>
      </c>
    </row>
    <row r="131" spans="2:8" x14ac:dyDescent="0.4">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1028</v>
      </c>
      <c r="D131" s="85"/>
      <c r="G131" s="37" t="s">
        <v>1244</v>
      </c>
      <c r="H131" s="37" t="s">
        <v>1246</v>
      </c>
    </row>
    <row r="132" spans="2:8" x14ac:dyDescent="0.4">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1028</v>
      </c>
      <c r="D132" s="85"/>
      <c r="G132" s="37" t="s">
        <v>1216</v>
      </c>
      <c r="H132" s="37" t="s">
        <v>1246</v>
      </c>
    </row>
    <row r="133" spans="2:8" x14ac:dyDescent="0.4">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1028</v>
      </c>
      <c r="D133" s="85"/>
      <c r="G133" s="37" t="s">
        <v>1209</v>
      </c>
      <c r="H133" s="37" t="s">
        <v>1247</v>
      </c>
    </row>
    <row r="134" spans="2:8" x14ac:dyDescent="0.4">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1028</v>
      </c>
      <c r="D134" s="85"/>
      <c r="G134" s="37" t="s">
        <v>5185</v>
      </c>
      <c r="H134" s="37" t="s">
        <v>1247</v>
      </c>
    </row>
    <row r="135" spans="2:8" x14ac:dyDescent="0.4">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1028</v>
      </c>
      <c r="D135" s="85"/>
      <c r="G135" s="37" t="s">
        <v>1230</v>
      </c>
      <c r="H135" s="37" t="s">
        <v>1246</v>
      </c>
    </row>
    <row r="136" spans="2:8" x14ac:dyDescent="0.4">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1028</v>
      </c>
      <c r="D136" s="85"/>
      <c r="G136" s="37" t="s">
        <v>1216</v>
      </c>
      <c r="H136" s="37" t="s">
        <v>1245</v>
      </c>
    </row>
    <row r="137" spans="2:8" x14ac:dyDescent="0.4">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1028</v>
      </c>
      <c r="D137" s="85"/>
      <c r="G137" s="37" t="s">
        <v>5185</v>
      </c>
      <c r="H137" s="37" t="s">
        <v>1246</v>
      </c>
    </row>
    <row r="138" spans="2:8" x14ac:dyDescent="0.4">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1028</v>
      </c>
      <c r="D138" s="85"/>
      <c r="G138" s="37" t="s">
        <v>1216</v>
      </c>
      <c r="H138" s="37" t="s">
        <v>1247</v>
      </c>
    </row>
    <row r="139" spans="2:8" x14ac:dyDescent="0.4">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1028</v>
      </c>
      <c r="D139" s="85"/>
      <c r="G139" s="37" t="s">
        <v>5185</v>
      </c>
      <c r="H139" s="37" t="s">
        <v>1247</v>
      </c>
    </row>
    <row r="140" spans="2:8" x14ac:dyDescent="0.4">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1028</v>
      </c>
      <c r="D140" s="85"/>
      <c r="G140" s="37" t="s">
        <v>1216</v>
      </c>
      <c r="H140" s="37" t="s">
        <v>1246</v>
      </c>
    </row>
    <row r="141" spans="2:8" x14ac:dyDescent="0.4">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1028</v>
      </c>
      <c r="D141" s="85"/>
      <c r="G141" s="37" t="s">
        <v>1223</v>
      </c>
      <c r="H141" s="37" t="s">
        <v>1246</v>
      </c>
    </row>
    <row r="142" spans="2:8" x14ac:dyDescent="0.4">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1028</v>
      </c>
      <c r="D142" s="85"/>
      <c r="G142" s="37" t="s">
        <v>1223</v>
      </c>
      <c r="H142" s="37" t="s">
        <v>1246</v>
      </c>
    </row>
    <row r="143" spans="2:8" x14ac:dyDescent="0.4">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1028</v>
      </c>
      <c r="D143" s="85"/>
      <c r="G143" s="37" t="s">
        <v>1244</v>
      </c>
      <c r="H143" s="37" t="s">
        <v>1246</v>
      </c>
    </row>
    <row r="144" spans="2:8" x14ac:dyDescent="0.4">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1028</v>
      </c>
      <c r="D144" s="85"/>
      <c r="G144" s="37" t="s">
        <v>1216</v>
      </c>
      <c r="H144" s="37" t="s">
        <v>1247</v>
      </c>
    </row>
    <row r="145" spans="2:8" x14ac:dyDescent="0.4">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1028</v>
      </c>
      <c r="D145" s="85"/>
      <c r="G145" s="37" t="s">
        <v>1223</v>
      </c>
      <c r="H145" s="37" t="s">
        <v>1245</v>
      </c>
    </row>
    <row r="146" spans="2:8" x14ac:dyDescent="0.4">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1028</v>
      </c>
      <c r="D146" s="85"/>
      <c r="G146" s="37" t="s">
        <v>1216</v>
      </c>
      <c r="H146" s="37" t="s">
        <v>1246</v>
      </c>
    </row>
    <row r="147" spans="2:8" x14ac:dyDescent="0.4">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1028</v>
      </c>
      <c r="D147" s="85"/>
      <c r="G147" s="37" t="s">
        <v>1216</v>
      </c>
      <c r="H147" s="37" t="s">
        <v>1246</v>
      </c>
    </row>
    <row r="148" spans="2:8" x14ac:dyDescent="0.4">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1028</v>
      </c>
      <c r="D148" s="85"/>
      <c r="G148" s="37" t="s">
        <v>1209</v>
      </c>
      <c r="H148" s="37" t="s">
        <v>1246</v>
      </c>
    </row>
    <row r="149" spans="2:8" x14ac:dyDescent="0.4">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1028</v>
      </c>
      <c r="D149" s="85"/>
      <c r="G149" s="37" t="s">
        <v>1216</v>
      </c>
      <c r="H149" s="37" t="s">
        <v>1247</v>
      </c>
    </row>
    <row r="150" spans="2:8" x14ac:dyDescent="0.4">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1028</v>
      </c>
      <c r="D150" s="85"/>
      <c r="G150" s="37" t="s">
        <v>5185</v>
      </c>
      <c r="H150" s="37" t="s">
        <v>1247</v>
      </c>
    </row>
    <row r="151" spans="2:8" x14ac:dyDescent="0.4">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1028</v>
      </c>
      <c r="D151" s="85"/>
      <c r="G151" s="37" t="s">
        <v>1216</v>
      </c>
      <c r="H151" s="37" t="s">
        <v>1246</v>
      </c>
    </row>
    <row r="152" spans="2:8" x14ac:dyDescent="0.4">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1028</v>
      </c>
      <c r="D152" s="85"/>
      <c r="G152" s="37" t="s">
        <v>1223</v>
      </c>
      <c r="H152" s="37" t="s">
        <v>1247</v>
      </c>
    </row>
    <row r="153" spans="2:8" x14ac:dyDescent="0.4">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1028</v>
      </c>
      <c r="D153" s="85"/>
      <c r="G153" s="37" t="s">
        <v>1230</v>
      </c>
      <c r="H153" s="37" t="s">
        <v>1247</v>
      </c>
    </row>
    <row r="154" spans="2:8" x14ac:dyDescent="0.4">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1028</v>
      </c>
      <c r="D154" s="85"/>
      <c r="G154" s="37" t="s">
        <v>1216</v>
      </c>
      <c r="H154" s="37" t="s">
        <v>1246</v>
      </c>
    </row>
    <row r="155" spans="2:8" x14ac:dyDescent="0.4">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1028</v>
      </c>
      <c r="D155" s="85"/>
      <c r="G155" s="37" t="s">
        <v>1244</v>
      </c>
      <c r="H155" s="37" t="s">
        <v>1246</v>
      </c>
    </row>
    <row r="156" spans="2:8" x14ac:dyDescent="0.4">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1028</v>
      </c>
      <c r="D156" s="85"/>
      <c r="G156" s="37" t="s">
        <v>1216</v>
      </c>
      <c r="H156" s="37" t="s">
        <v>1246</v>
      </c>
    </row>
    <row r="157" spans="2:8" x14ac:dyDescent="0.4">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1028</v>
      </c>
      <c r="D157" s="85"/>
      <c r="G157" s="37" t="s">
        <v>1216</v>
      </c>
      <c r="H157" s="37" t="s">
        <v>1247</v>
      </c>
    </row>
    <row r="158" spans="2:8" x14ac:dyDescent="0.4">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1028</v>
      </c>
      <c r="D158" s="85"/>
      <c r="G158" s="37" t="s">
        <v>1244</v>
      </c>
      <c r="H158" s="37" t="s">
        <v>1246</v>
      </c>
    </row>
    <row r="159" spans="2:8" x14ac:dyDescent="0.4">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1028</v>
      </c>
      <c r="D159" s="85"/>
      <c r="G159" s="37" t="s">
        <v>1244</v>
      </c>
      <c r="H159" s="37" t="s">
        <v>1246</v>
      </c>
    </row>
    <row r="160" spans="2:8" x14ac:dyDescent="0.4">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1028</v>
      </c>
      <c r="D160" s="85"/>
      <c r="G160" s="37" t="s">
        <v>1244</v>
      </c>
      <c r="H160" s="37" t="s">
        <v>1246</v>
      </c>
    </row>
    <row r="161" spans="2:8" x14ac:dyDescent="0.4">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1028</v>
      </c>
      <c r="D161" s="85"/>
      <c r="G161" s="37" t="s">
        <v>5185</v>
      </c>
      <c r="H161" s="37" t="s">
        <v>1246</v>
      </c>
    </row>
    <row r="162" spans="2:8" x14ac:dyDescent="0.4">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1028</v>
      </c>
      <c r="D162" s="85"/>
      <c r="G162" s="37" t="s">
        <v>1223</v>
      </c>
      <c r="H162" s="37" t="s">
        <v>1246</v>
      </c>
    </row>
    <row r="163" spans="2:8" x14ac:dyDescent="0.4">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1028</v>
      </c>
      <c r="D163" s="85"/>
      <c r="G163" s="37" t="s">
        <v>1216</v>
      </c>
      <c r="H163" s="37" t="s">
        <v>1246</v>
      </c>
    </row>
    <row r="164" spans="2:8" x14ac:dyDescent="0.4">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1028</v>
      </c>
      <c r="D164" s="85"/>
      <c r="G164" s="37" t="s">
        <v>5185</v>
      </c>
      <c r="H164" s="37" t="s">
        <v>1246</v>
      </c>
    </row>
    <row r="165" spans="2:8" x14ac:dyDescent="0.4">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1028</v>
      </c>
      <c r="D165" s="85"/>
      <c r="G165" s="37" t="s">
        <v>1216</v>
      </c>
      <c r="H165" s="37" t="s">
        <v>1246</v>
      </c>
    </row>
    <row r="166" spans="2:8" x14ac:dyDescent="0.4">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1028</v>
      </c>
      <c r="D166" s="85"/>
      <c r="G166" s="37" t="s">
        <v>1209</v>
      </c>
      <c r="H166" s="37" t="s">
        <v>1246</v>
      </c>
    </row>
    <row r="167" spans="2:8" x14ac:dyDescent="0.4">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1028</v>
      </c>
      <c r="D167" s="85"/>
      <c r="G167" s="37" t="s">
        <v>1216</v>
      </c>
      <c r="H167" s="37" t="s">
        <v>1247</v>
      </c>
    </row>
    <row r="168" spans="2:8" x14ac:dyDescent="0.4">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1028</v>
      </c>
      <c r="D168" s="85"/>
      <c r="G168" s="37" t="s">
        <v>1209</v>
      </c>
      <c r="H168" s="37" t="s">
        <v>1247</v>
      </c>
    </row>
    <row r="169" spans="2:8" x14ac:dyDescent="0.4">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1028</v>
      </c>
      <c r="D169" s="85"/>
      <c r="G169" s="37" t="s">
        <v>1216</v>
      </c>
      <c r="H169" s="37" t="s">
        <v>1246</v>
      </c>
    </row>
    <row r="170" spans="2:8" x14ac:dyDescent="0.4">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1028</v>
      </c>
      <c r="D170" s="85"/>
      <c r="G170" s="37" t="s">
        <v>1237</v>
      </c>
      <c r="H170" s="37" t="s">
        <v>1245</v>
      </c>
    </row>
    <row r="171" spans="2:8" x14ac:dyDescent="0.4">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1028</v>
      </c>
      <c r="D171" s="85"/>
      <c r="G171" s="37" t="s">
        <v>1223</v>
      </c>
      <c r="H171" s="37" t="s">
        <v>1246</v>
      </c>
    </row>
    <row r="172" spans="2:8" x14ac:dyDescent="0.4">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1028</v>
      </c>
      <c r="D172" s="85"/>
      <c r="G172" s="37" t="s">
        <v>1230</v>
      </c>
      <c r="H172" s="37" t="s">
        <v>1245</v>
      </c>
    </row>
    <row r="173" spans="2:8" x14ac:dyDescent="0.4">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1028</v>
      </c>
      <c r="D173" s="85"/>
      <c r="G173" s="37" t="s">
        <v>1209</v>
      </c>
      <c r="H173" s="37" t="s">
        <v>1247</v>
      </c>
    </row>
    <row r="174" spans="2:8" x14ac:dyDescent="0.4">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1028</v>
      </c>
      <c r="D174" s="85"/>
      <c r="G174" s="37" t="s">
        <v>1223</v>
      </c>
      <c r="H174" s="37" t="s">
        <v>1246</v>
      </c>
    </row>
    <row r="175" spans="2:8" x14ac:dyDescent="0.4">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1028</v>
      </c>
      <c r="D175" s="85"/>
      <c r="G175" s="37" t="s">
        <v>1223</v>
      </c>
      <c r="H175" s="37" t="s">
        <v>1244</v>
      </c>
    </row>
    <row r="176" spans="2:8" x14ac:dyDescent="0.4">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1028</v>
      </c>
      <c r="D176" s="85"/>
      <c r="G176" s="37" t="s">
        <v>1223</v>
      </c>
      <c r="H176" s="37" t="s">
        <v>1246</v>
      </c>
    </row>
    <row r="177" spans="2:8" x14ac:dyDescent="0.4">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1028</v>
      </c>
      <c r="D177" s="85"/>
      <c r="G177" s="37" t="s">
        <v>1216</v>
      </c>
      <c r="H177" s="37" t="s">
        <v>1246</v>
      </c>
    </row>
    <row r="178" spans="2:8" x14ac:dyDescent="0.4">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1028</v>
      </c>
      <c r="D178" s="85"/>
      <c r="G178" s="37" t="s">
        <v>1209</v>
      </c>
      <c r="H178" s="37" t="s">
        <v>1247</v>
      </c>
    </row>
    <row r="179" spans="2:8" x14ac:dyDescent="0.4">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1028</v>
      </c>
      <c r="D179" s="85"/>
      <c r="G179" s="37" t="s">
        <v>1223</v>
      </c>
      <c r="H179" s="37" t="s">
        <v>1247</v>
      </c>
    </row>
    <row r="180" spans="2:8" x14ac:dyDescent="0.4">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1028</v>
      </c>
      <c r="D180" s="85"/>
      <c r="G180" s="37" t="s">
        <v>1230</v>
      </c>
      <c r="H180" s="37" t="s">
        <v>1246</v>
      </c>
    </row>
    <row r="181" spans="2:8" x14ac:dyDescent="0.4">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1021</v>
      </c>
      <c r="D181" s="85"/>
      <c r="G181" s="37" t="s">
        <v>1209</v>
      </c>
      <c r="H181" s="37" t="s">
        <v>1244</v>
      </c>
    </row>
    <row r="182" spans="2:8" x14ac:dyDescent="0.4">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1028</v>
      </c>
      <c r="D182" s="85"/>
      <c r="G182" s="37" t="s">
        <v>1216</v>
      </c>
      <c r="H182" s="37" t="s">
        <v>1246</v>
      </c>
    </row>
    <row r="183" spans="2:8" x14ac:dyDescent="0.4">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1028</v>
      </c>
      <c r="D183" s="85"/>
      <c r="G183" s="37" t="s">
        <v>1223</v>
      </c>
      <c r="H183" s="37" t="s">
        <v>1246</v>
      </c>
    </row>
    <row r="184" spans="2:8" x14ac:dyDescent="0.4">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1028</v>
      </c>
      <c r="D184" s="85"/>
      <c r="G184" s="37" t="s">
        <v>1223</v>
      </c>
      <c r="H184" s="37" t="s">
        <v>1246</v>
      </c>
    </row>
    <row r="185" spans="2:8" x14ac:dyDescent="0.4">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1028</v>
      </c>
      <c r="D185" s="85"/>
      <c r="G185" s="37" t="s">
        <v>1223</v>
      </c>
      <c r="H185" s="37" t="s">
        <v>1246</v>
      </c>
    </row>
    <row r="186" spans="2:8" x14ac:dyDescent="0.4">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1028</v>
      </c>
      <c r="D186" s="85"/>
      <c r="G186" s="37" t="s">
        <v>1216</v>
      </c>
      <c r="H186" s="37" t="s">
        <v>1246</v>
      </c>
    </row>
    <row r="187" spans="2:8" x14ac:dyDescent="0.4">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1028</v>
      </c>
      <c r="D187" s="85"/>
      <c r="G187" s="37" t="s">
        <v>1216</v>
      </c>
      <c r="H187" s="37" t="s">
        <v>1246</v>
      </c>
    </row>
    <row r="188" spans="2:8" x14ac:dyDescent="0.4">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1028</v>
      </c>
      <c r="D188" s="85"/>
      <c r="G188" s="37" t="s">
        <v>1216</v>
      </c>
      <c r="H188" s="37" t="s">
        <v>1246</v>
      </c>
    </row>
    <row r="189" spans="2:8" x14ac:dyDescent="0.4">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1028</v>
      </c>
      <c r="D189" s="85"/>
      <c r="G189" s="37" t="s">
        <v>1216</v>
      </c>
      <c r="H189" s="37" t="s">
        <v>1246</v>
      </c>
    </row>
    <row r="190" spans="2:8" x14ac:dyDescent="0.4">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1028</v>
      </c>
      <c r="D190" s="85"/>
      <c r="G190" s="37" t="s">
        <v>1216</v>
      </c>
      <c r="H190" s="37" t="s">
        <v>1246</v>
      </c>
    </row>
    <row r="191" spans="2:8" x14ac:dyDescent="0.4">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1028</v>
      </c>
      <c r="D191" s="85"/>
      <c r="G191" s="37" t="s">
        <v>1230</v>
      </c>
      <c r="H191" s="37" t="s">
        <v>1246</v>
      </c>
    </row>
    <row r="192" spans="2:8" x14ac:dyDescent="0.4">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1028</v>
      </c>
      <c r="D192" s="85"/>
      <c r="G192" s="37" t="s">
        <v>1244</v>
      </c>
      <c r="H192" s="37" t="s">
        <v>1246</v>
      </c>
    </row>
    <row r="193" spans="2:8" x14ac:dyDescent="0.4">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1028</v>
      </c>
      <c r="D193" s="85"/>
      <c r="G193" s="37" t="s">
        <v>1223</v>
      </c>
      <c r="H193" s="37" t="s">
        <v>1246</v>
      </c>
    </row>
    <row r="194" spans="2:8" x14ac:dyDescent="0.4">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1028</v>
      </c>
      <c r="D194" s="85"/>
      <c r="G194" s="37" t="s">
        <v>1216</v>
      </c>
      <c r="H194" s="37" t="s">
        <v>1246</v>
      </c>
    </row>
    <row r="195" spans="2:8" x14ac:dyDescent="0.4">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1028</v>
      </c>
      <c r="D195" s="85"/>
      <c r="G195" s="37" t="s">
        <v>1216</v>
      </c>
      <c r="H195" s="37" t="s">
        <v>1246</v>
      </c>
    </row>
    <row r="196" spans="2:8" x14ac:dyDescent="0.4">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1028</v>
      </c>
      <c r="D196" s="85"/>
      <c r="G196" s="37" t="s">
        <v>1209</v>
      </c>
      <c r="H196" s="37" t="s">
        <v>1247</v>
      </c>
    </row>
    <row r="197" spans="2:8" x14ac:dyDescent="0.4">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1021</v>
      </c>
      <c r="D197" s="85"/>
      <c r="G197" s="37" t="s">
        <v>1209</v>
      </c>
      <c r="H197" s="37" t="s">
        <v>1246</v>
      </c>
    </row>
    <row r="198" spans="2:8" x14ac:dyDescent="0.4">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1028</v>
      </c>
      <c r="D198" s="85"/>
      <c r="G198" s="37" t="s">
        <v>1216</v>
      </c>
      <c r="H198" s="37" t="s">
        <v>1246</v>
      </c>
    </row>
    <row r="199" spans="2:8" x14ac:dyDescent="0.4">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1028</v>
      </c>
      <c r="D199" s="85"/>
      <c r="G199" s="37" t="s">
        <v>5185</v>
      </c>
      <c r="H199" s="37" t="s">
        <v>1246</v>
      </c>
    </row>
    <row r="200" spans="2:8" x14ac:dyDescent="0.4">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1028</v>
      </c>
      <c r="D200" s="85"/>
      <c r="G200" s="37" t="s">
        <v>1216</v>
      </c>
      <c r="H200" s="37" t="s">
        <v>1246</v>
      </c>
    </row>
    <row r="201" spans="2:8" x14ac:dyDescent="0.4">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1028</v>
      </c>
      <c r="D201" s="85"/>
      <c r="G201" s="37" t="s">
        <v>1230</v>
      </c>
      <c r="H201" s="37" t="s">
        <v>1246</v>
      </c>
    </row>
    <row r="202" spans="2:8" x14ac:dyDescent="0.4">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1028</v>
      </c>
      <c r="D202" s="85"/>
      <c r="G202" s="37" t="s">
        <v>1223</v>
      </c>
      <c r="H202" s="37" t="s">
        <v>1246</v>
      </c>
    </row>
    <row r="203" spans="2:8" x14ac:dyDescent="0.4">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1028</v>
      </c>
      <c r="D203" s="85"/>
      <c r="G203" s="37" t="s">
        <v>1237</v>
      </c>
      <c r="H203" s="37" t="s">
        <v>1245</v>
      </c>
    </row>
    <row r="204" spans="2:8" x14ac:dyDescent="0.4">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1028</v>
      </c>
      <c r="D204" s="85"/>
      <c r="G204" s="37" t="s">
        <v>1223</v>
      </c>
      <c r="H204" s="37" t="s">
        <v>1246</v>
      </c>
    </row>
    <row r="205" spans="2:8" x14ac:dyDescent="0.4">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1028</v>
      </c>
      <c r="D205" s="85"/>
      <c r="G205" s="37" t="s">
        <v>1223</v>
      </c>
      <c r="H205" s="37" t="s">
        <v>1246</v>
      </c>
    </row>
    <row r="206" spans="2:8" ht="15" customHeight="1" x14ac:dyDescent="0.4">
      <c r="B206" s="383" t="s">
        <v>5199</v>
      </c>
      <c r="C206" s="384"/>
      <c r="D206" s="85"/>
      <c r="G206" s="23"/>
      <c r="H206" s="23"/>
    </row>
    <row r="207" spans="2:8" hidden="1" x14ac:dyDescent="0.4">
      <c r="C207" s="28"/>
    </row>
    <row r="208" spans="2:8" hidden="1" x14ac:dyDescent="0.4">
      <c r="C208" s="28"/>
    </row>
    <row r="209" spans="3:3" hidden="1" x14ac:dyDescent="0.4">
      <c r="C209" s="28"/>
    </row>
    <row r="210" spans="3:3" hidden="1" x14ac:dyDescent="0.4">
      <c r="C210" s="28"/>
    </row>
    <row r="211" spans="3:3" hidden="1" x14ac:dyDescent="0.4">
      <c r="C211" s="28"/>
    </row>
    <row r="212" spans="3:3" hidden="1" x14ac:dyDescent="0.4">
      <c r="C212" s="28"/>
    </row>
    <row r="213" spans="3:3" hidden="1" x14ac:dyDescent="0.4">
      <c r="C213" s="28"/>
    </row>
    <row r="214" spans="3:3" hidden="1" x14ac:dyDescent="0.4">
      <c r="C214" s="28"/>
    </row>
    <row r="215" spans="3:3" hidden="1" x14ac:dyDescent="0.4">
      <c r="C215" s="28"/>
    </row>
    <row r="216" spans="3:3" hidden="1" x14ac:dyDescent="0.4">
      <c r="C216" s="28"/>
    </row>
    <row r="217" spans="3:3" hidden="1" x14ac:dyDescent="0.4">
      <c r="C217" s="28"/>
    </row>
    <row r="218" spans="3:3" hidden="1" x14ac:dyDescent="0.4">
      <c r="C218" s="28"/>
    </row>
    <row r="219" spans="3:3" hidden="1" x14ac:dyDescent="0.4">
      <c r="C219" s="28"/>
    </row>
    <row r="220" spans="3:3" hidden="1" x14ac:dyDescent="0.4">
      <c r="C220" s="28"/>
    </row>
    <row r="221" spans="3:3" hidden="1" x14ac:dyDescent="0.4">
      <c r="C221" s="28"/>
    </row>
    <row r="222" spans="3:3" hidden="1" x14ac:dyDescent="0.4">
      <c r="C222" s="28"/>
    </row>
    <row r="223" spans="3:3" hidden="1" x14ac:dyDescent="0.4">
      <c r="C223" s="28"/>
    </row>
    <row r="224" spans="3:3" hidden="1" x14ac:dyDescent="0.4">
      <c r="C224" s="28"/>
    </row>
    <row r="225" spans="3:3" hidden="1" x14ac:dyDescent="0.4">
      <c r="C225" s="28"/>
    </row>
    <row r="226" spans="3:3" hidden="1" x14ac:dyDescent="0.4">
      <c r="C226" s="28"/>
    </row>
    <row r="227" spans="3:3" hidden="1" x14ac:dyDescent="0.4">
      <c r="C227" s="28"/>
    </row>
    <row r="228" spans="3:3" hidden="1" x14ac:dyDescent="0.4">
      <c r="C228" s="28"/>
    </row>
    <row r="229" spans="3:3" hidden="1" x14ac:dyDescent="0.4">
      <c r="C229" s="28"/>
    </row>
    <row r="230" spans="3:3" hidden="1" x14ac:dyDescent="0.4">
      <c r="C230" s="28"/>
    </row>
    <row r="231" spans="3:3" hidden="1" x14ac:dyDescent="0.4">
      <c r="C231" s="28"/>
    </row>
    <row r="232" spans="3:3" hidden="1" x14ac:dyDescent="0.4">
      <c r="C232" s="28"/>
    </row>
    <row r="233" spans="3:3" hidden="1" x14ac:dyDescent="0.4">
      <c r="C233" s="28"/>
    </row>
    <row r="234" spans="3:3" hidden="1" x14ac:dyDescent="0.4">
      <c r="C234" s="28"/>
    </row>
    <row r="235" spans="3:3" hidden="1" x14ac:dyDescent="0.4">
      <c r="C235" s="28"/>
    </row>
    <row r="236" spans="3:3" hidden="1" x14ac:dyDescent="0.4">
      <c r="C236" s="28"/>
    </row>
    <row r="237" spans="3:3" hidden="1" x14ac:dyDescent="0.4">
      <c r="C237" s="28"/>
    </row>
    <row r="238" spans="3:3" hidden="1" x14ac:dyDescent="0.4">
      <c r="C238" s="28"/>
    </row>
    <row r="239" spans="3:3" hidden="1" x14ac:dyDescent="0.4">
      <c r="C239" s="28"/>
    </row>
    <row r="240" spans="3:3" hidden="1" x14ac:dyDescent="0.4">
      <c r="C240" s="28"/>
    </row>
    <row r="241" spans="3:3" hidden="1" x14ac:dyDescent="0.4">
      <c r="C241" s="28"/>
    </row>
    <row r="242" spans="3:3" hidden="1" x14ac:dyDescent="0.4">
      <c r="C242" s="28"/>
    </row>
    <row r="243" spans="3:3" hidden="1" x14ac:dyDescent="0.4">
      <c r="C243" s="28"/>
    </row>
    <row r="244" spans="3:3" hidden="1" x14ac:dyDescent="0.4">
      <c r="C244" s="28"/>
    </row>
    <row r="245" spans="3:3" hidden="1" x14ac:dyDescent="0.4">
      <c r="C245" s="28"/>
    </row>
    <row r="246" spans="3:3" hidden="1" x14ac:dyDescent="0.4">
      <c r="C246" s="28"/>
    </row>
    <row r="247" spans="3:3" hidden="1" x14ac:dyDescent="0.4">
      <c r="C247" s="28"/>
    </row>
    <row r="248" spans="3:3" hidden="1" x14ac:dyDescent="0.4">
      <c r="C248" s="28"/>
    </row>
    <row r="249" spans="3:3" hidden="1" x14ac:dyDescent="0.4">
      <c r="C249" s="28"/>
    </row>
    <row r="250" spans="3:3" hidden="1" x14ac:dyDescent="0.4">
      <c r="C250" s="28"/>
    </row>
    <row r="251" spans="3:3" hidden="1" x14ac:dyDescent="0.4">
      <c r="C251" s="28"/>
    </row>
    <row r="252" spans="3:3" hidden="1" x14ac:dyDescent="0.4">
      <c r="C252" s="28"/>
    </row>
    <row r="253" spans="3:3" hidden="1" x14ac:dyDescent="0.4">
      <c r="C253" s="28"/>
    </row>
    <row r="254" spans="3:3" hidden="1" x14ac:dyDescent="0.4">
      <c r="C254" s="28"/>
    </row>
    <row r="255" spans="3:3" hidden="1" x14ac:dyDescent="0.4">
      <c r="C255" s="28"/>
    </row>
    <row r="256" spans="3:3" hidden="1" x14ac:dyDescent="0.4">
      <c r="C256" s="28"/>
    </row>
    <row r="257" spans="3:3" hidden="1" x14ac:dyDescent="0.4">
      <c r="C257" s="28"/>
    </row>
    <row r="258" spans="3:3" hidden="1" x14ac:dyDescent="0.4">
      <c r="C258" s="28"/>
    </row>
    <row r="259" spans="3:3" hidden="1" x14ac:dyDescent="0.4">
      <c r="C259" s="28"/>
    </row>
    <row r="260" spans="3:3" hidden="1" x14ac:dyDescent="0.4">
      <c r="C260" s="28"/>
    </row>
    <row r="261" spans="3:3" hidden="1" x14ac:dyDescent="0.4">
      <c r="C261" s="28"/>
    </row>
    <row r="262" spans="3:3" hidden="1" x14ac:dyDescent="0.4">
      <c r="C262" s="28"/>
    </row>
    <row r="263" spans="3:3" hidden="1" x14ac:dyDescent="0.4">
      <c r="C263" s="28"/>
    </row>
    <row r="264" spans="3:3" hidden="1" x14ac:dyDescent="0.4">
      <c r="C264" s="28"/>
    </row>
    <row r="265" spans="3:3" hidden="1" x14ac:dyDescent="0.4">
      <c r="C265" s="28"/>
    </row>
    <row r="266" spans="3:3" hidden="1" x14ac:dyDescent="0.4">
      <c r="C266" s="28"/>
    </row>
    <row r="267" spans="3:3" hidden="1" x14ac:dyDescent="0.4">
      <c r="C267" s="28"/>
    </row>
    <row r="268" spans="3:3" hidden="1" x14ac:dyDescent="0.4">
      <c r="C268" s="28"/>
    </row>
    <row r="269" spans="3:3" hidden="1" x14ac:dyDescent="0.4">
      <c r="C269" s="28"/>
    </row>
    <row r="270" spans="3:3" hidden="1" x14ac:dyDescent="0.4">
      <c r="C270" s="28"/>
    </row>
    <row r="271" spans="3:3" hidden="1" x14ac:dyDescent="0.4">
      <c r="C271" s="28"/>
    </row>
    <row r="272" spans="3:3" hidden="1" x14ac:dyDescent="0.4">
      <c r="C272" s="28"/>
    </row>
    <row r="273" spans="3:3" hidden="1" x14ac:dyDescent="0.4">
      <c r="C273" s="28"/>
    </row>
    <row r="274" spans="3:3" hidden="1" x14ac:dyDescent="0.4">
      <c r="C274" s="28"/>
    </row>
    <row r="275" spans="3:3" hidden="1" x14ac:dyDescent="0.4">
      <c r="C275" s="28"/>
    </row>
    <row r="276" spans="3:3" hidden="1" x14ac:dyDescent="0.4">
      <c r="C276" s="28"/>
    </row>
    <row r="277" spans="3:3" hidden="1" x14ac:dyDescent="0.4">
      <c r="C277" s="28"/>
    </row>
    <row r="278" spans="3:3" hidden="1" x14ac:dyDescent="0.4">
      <c r="C278" s="28"/>
    </row>
    <row r="279" spans="3:3" hidden="1" x14ac:dyDescent="0.4">
      <c r="C279" s="28"/>
    </row>
    <row r="280" spans="3:3" hidden="1" x14ac:dyDescent="0.4">
      <c r="C280" s="28"/>
    </row>
    <row r="281" spans="3:3" hidden="1" x14ac:dyDescent="0.4">
      <c r="C281" s="28"/>
    </row>
    <row r="282" spans="3:3" hidden="1" x14ac:dyDescent="0.4">
      <c r="C282" s="28"/>
    </row>
    <row r="283" spans="3:3" hidden="1" x14ac:dyDescent="0.4">
      <c r="C283" s="28"/>
    </row>
    <row r="284" spans="3:3" hidden="1" x14ac:dyDescent="0.4">
      <c r="C284" s="28"/>
    </row>
    <row r="285" spans="3:3" hidden="1" x14ac:dyDescent="0.4">
      <c r="C285" s="28"/>
    </row>
    <row r="286" spans="3:3" hidden="1" x14ac:dyDescent="0.4">
      <c r="C286" s="28"/>
    </row>
    <row r="287" spans="3:3" hidden="1" x14ac:dyDescent="0.4">
      <c r="C287" s="28"/>
    </row>
    <row r="288" spans="3:3" hidden="1" x14ac:dyDescent="0.4">
      <c r="C288" s="28"/>
    </row>
    <row r="289" spans="3:3" hidden="1" x14ac:dyDescent="0.4">
      <c r="C289" s="28"/>
    </row>
    <row r="290" spans="3:3" hidden="1" x14ac:dyDescent="0.4">
      <c r="C290" s="28"/>
    </row>
    <row r="291" spans="3:3" hidden="1" x14ac:dyDescent="0.4">
      <c r="C291" s="28"/>
    </row>
    <row r="292" spans="3:3" hidden="1" x14ac:dyDescent="0.4">
      <c r="C292" s="28"/>
    </row>
    <row r="293" spans="3:3" hidden="1" x14ac:dyDescent="0.4">
      <c r="C293" s="28"/>
    </row>
    <row r="294" spans="3:3" hidden="1" x14ac:dyDescent="0.4">
      <c r="C294" s="28"/>
    </row>
    <row r="295" spans="3:3" hidden="1" x14ac:dyDescent="0.4">
      <c r="C295" s="28"/>
    </row>
    <row r="296" spans="3:3" hidden="1" x14ac:dyDescent="0.4">
      <c r="C296" s="28"/>
    </row>
    <row r="297" spans="3:3" hidden="1" x14ac:dyDescent="0.4">
      <c r="C297" s="28"/>
    </row>
    <row r="298" spans="3:3" hidden="1" x14ac:dyDescent="0.4">
      <c r="C298" s="28"/>
    </row>
    <row r="299" spans="3:3" hidden="1" x14ac:dyDescent="0.4">
      <c r="C299" s="28"/>
    </row>
    <row r="300" spans="3:3" hidden="1" x14ac:dyDescent="0.4">
      <c r="C300" s="28"/>
    </row>
    <row r="301" spans="3:3" hidden="1" x14ac:dyDescent="0.4">
      <c r="C301" s="28"/>
    </row>
    <row r="302" spans="3:3" hidden="1" x14ac:dyDescent="0.4">
      <c r="C302" s="28"/>
    </row>
    <row r="303" spans="3:3" hidden="1" x14ac:dyDescent="0.4">
      <c r="C303" s="28"/>
    </row>
    <row r="304" spans="3:3" hidden="1" x14ac:dyDescent="0.4">
      <c r="C304" s="28"/>
    </row>
    <row r="305" spans="3:3" hidden="1" x14ac:dyDescent="0.4">
      <c r="C305" s="28"/>
    </row>
    <row r="306" spans="3:3" hidden="1" x14ac:dyDescent="0.4">
      <c r="C306" s="28"/>
    </row>
    <row r="307" spans="3:3" hidden="1" x14ac:dyDescent="0.4">
      <c r="C307" s="28"/>
    </row>
    <row r="308" spans="3:3" hidden="1" x14ac:dyDescent="0.4">
      <c r="C308" s="28"/>
    </row>
    <row r="309" spans="3:3" hidden="1" x14ac:dyDescent="0.4">
      <c r="C309" s="28"/>
    </row>
    <row r="310" spans="3:3" hidden="1" x14ac:dyDescent="0.4">
      <c r="C310" s="28"/>
    </row>
    <row r="311" spans="3:3" hidden="1" x14ac:dyDescent="0.4">
      <c r="C311" s="28"/>
    </row>
    <row r="312" spans="3:3" hidden="1" x14ac:dyDescent="0.4">
      <c r="C312" s="28"/>
    </row>
    <row r="313" spans="3:3" hidden="1" x14ac:dyDescent="0.4">
      <c r="C313" s="28"/>
    </row>
    <row r="314" spans="3:3" hidden="1" x14ac:dyDescent="0.4">
      <c r="C314" s="28"/>
    </row>
    <row r="315" spans="3:3" hidden="1" x14ac:dyDescent="0.4">
      <c r="C315" s="28"/>
    </row>
    <row r="316" spans="3:3" hidden="1" x14ac:dyDescent="0.4">
      <c r="C316" s="28"/>
    </row>
    <row r="317" spans="3:3" hidden="1" x14ac:dyDescent="0.4">
      <c r="C317" s="28"/>
    </row>
    <row r="318" spans="3:3" hidden="1" x14ac:dyDescent="0.4">
      <c r="C318" s="28"/>
    </row>
    <row r="319" spans="3:3" hidden="1" x14ac:dyDescent="0.4">
      <c r="C319" s="28"/>
    </row>
    <row r="320" spans="3:3" hidden="1" x14ac:dyDescent="0.4">
      <c r="C320" s="28"/>
    </row>
    <row r="321" spans="3:3" hidden="1" x14ac:dyDescent="0.4">
      <c r="C321" s="28"/>
    </row>
    <row r="322" spans="3:3" hidden="1" x14ac:dyDescent="0.4">
      <c r="C322" s="28"/>
    </row>
    <row r="323" spans="3:3" hidden="1" x14ac:dyDescent="0.4">
      <c r="C323" s="28"/>
    </row>
    <row r="324" spans="3:3" hidden="1" x14ac:dyDescent="0.4">
      <c r="C324" s="28"/>
    </row>
    <row r="325" spans="3:3" hidden="1" x14ac:dyDescent="0.4">
      <c r="C325" s="28"/>
    </row>
    <row r="326" spans="3:3" hidden="1" x14ac:dyDescent="0.4">
      <c r="C326" s="28"/>
    </row>
    <row r="327" spans="3:3" hidden="1" x14ac:dyDescent="0.4">
      <c r="C327" s="28"/>
    </row>
    <row r="328" spans="3:3" hidden="1" x14ac:dyDescent="0.4">
      <c r="C328" s="28"/>
    </row>
    <row r="329" spans="3:3" hidden="1" x14ac:dyDescent="0.4">
      <c r="C329" s="28"/>
    </row>
    <row r="330" spans="3:3" hidden="1" x14ac:dyDescent="0.4">
      <c r="C330" s="28"/>
    </row>
    <row r="331" spans="3:3" hidden="1" x14ac:dyDescent="0.4">
      <c r="C331" s="28"/>
    </row>
    <row r="332" spans="3:3" hidden="1" x14ac:dyDescent="0.4">
      <c r="C332" s="28"/>
    </row>
    <row r="333" spans="3:3" hidden="1" x14ac:dyDescent="0.4">
      <c r="C333" s="28"/>
    </row>
    <row r="334" spans="3:3" hidden="1" x14ac:dyDescent="0.4">
      <c r="C334" s="28"/>
    </row>
    <row r="335" spans="3:3" hidden="1" x14ac:dyDescent="0.4">
      <c r="C335" s="28"/>
    </row>
    <row r="336" spans="3:3" hidden="1" x14ac:dyDescent="0.4">
      <c r="C336" s="28"/>
    </row>
    <row r="337" spans="3:3" hidden="1" x14ac:dyDescent="0.4">
      <c r="C337" s="28"/>
    </row>
    <row r="338" spans="3:3" hidden="1" x14ac:dyDescent="0.4">
      <c r="C338" s="28"/>
    </row>
    <row r="339" spans="3:3" hidden="1" x14ac:dyDescent="0.4">
      <c r="C339" s="28"/>
    </row>
    <row r="340" spans="3:3" hidden="1" x14ac:dyDescent="0.4">
      <c r="C340" s="28"/>
    </row>
    <row r="341" spans="3:3" hidden="1" x14ac:dyDescent="0.4">
      <c r="C341" s="28"/>
    </row>
    <row r="342" spans="3:3" hidden="1" x14ac:dyDescent="0.4">
      <c r="C342" s="28"/>
    </row>
    <row r="343" spans="3:3" hidden="1" x14ac:dyDescent="0.4">
      <c r="C343" s="28"/>
    </row>
    <row r="344" spans="3:3" hidden="1" x14ac:dyDescent="0.4">
      <c r="C344" s="28"/>
    </row>
    <row r="345" spans="3:3" hidden="1" x14ac:dyDescent="0.4">
      <c r="C345" s="28"/>
    </row>
    <row r="346" spans="3:3" hidden="1" x14ac:dyDescent="0.4">
      <c r="C346" s="28"/>
    </row>
    <row r="347" spans="3:3" hidden="1" x14ac:dyDescent="0.4">
      <c r="C347" s="28"/>
    </row>
    <row r="348" spans="3:3" hidden="1" x14ac:dyDescent="0.4">
      <c r="C348" s="28"/>
    </row>
    <row r="349" spans="3:3" hidden="1" x14ac:dyDescent="0.4">
      <c r="C349" s="28"/>
    </row>
    <row r="350" spans="3:3" hidden="1" x14ac:dyDescent="0.4">
      <c r="C350" s="28"/>
    </row>
    <row r="351" spans="3:3" hidden="1" x14ac:dyDescent="0.4">
      <c r="C351" s="28"/>
    </row>
    <row r="352" spans="3:3" hidden="1" x14ac:dyDescent="0.4">
      <c r="C352" s="28"/>
    </row>
    <row r="353" spans="3:3" hidden="1" x14ac:dyDescent="0.4">
      <c r="C353" s="28"/>
    </row>
    <row r="354" spans="3:3" hidden="1" x14ac:dyDescent="0.4">
      <c r="C354" s="28"/>
    </row>
    <row r="355" spans="3:3" hidden="1" x14ac:dyDescent="0.4">
      <c r="C355" s="28"/>
    </row>
    <row r="356" spans="3:3" hidden="1" x14ac:dyDescent="0.4">
      <c r="C356" s="28"/>
    </row>
    <row r="357" spans="3:3" hidden="1" x14ac:dyDescent="0.4">
      <c r="C357" s="28"/>
    </row>
    <row r="358" spans="3:3" hidden="1" x14ac:dyDescent="0.4">
      <c r="C358" s="28"/>
    </row>
    <row r="359" spans="3:3" hidden="1" x14ac:dyDescent="0.4">
      <c r="C359" s="28"/>
    </row>
    <row r="360" spans="3:3" hidden="1" x14ac:dyDescent="0.4">
      <c r="C360" s="28"/>
    </row>
    <row r="361" spans="3:3" hidden="1" x14ac:dyDescent="0.4">
      <c r="C361" s="28"/>
    </row>
    <row r="362" spans="3:3" hidden="1" x14ac:dyDescent="0.4">
      <c r="C362" s="28"/>
    </row>
    <row r="363" spans="3:3" hidden="1" x14ac:dyDescent="0.4">
      <c r="C363" s="28"/>
    </row>
    <row r="364" spans="3:3" hidden="1" x14ac:dyDescent="0.4">
      <c r="C364" s="28"/>
    </row>
    <row r="365" spans="3:3" hidden="1" x14ac:dyDescent="0.4">
      <c r="C365" s="28"/>
    </row>
    <row r="366" spans="3:3" hidden="1" x14ac:dyDescent="0.4">
      <c r="C366" s="28"/>
    </row>
    <row r="367" spans="3:3" hidden="1" x14ac:dyDescent="0.4">
      <c r="C367" s="28"/>
    </row>
    <row r="368" spans="3:3" hidden="1" x14ac:dyDescent="0.4">
      <c r="C368" s="28"/>
    </row>
    <row r="369" spans="3:3" hidden="1" x14ac:dyDescent="0.4">
      <c r="C369" s="28"/>
    </row>
    <row r="370" spans="3:3" hidden="1" x14ac:dyDescent="0.4">
      <c r="C370" s="28"/>
    </row>
    <row r="371" spans="3:3" hidden="1" x14ac:dyDescent="0.4">
      <c r="C371" s="28"/>
    </row>
    <row r="372" spans="3:3" hidden="1" x14ac:dyDescent="0.4">
      <c r="C372" s="28"/>
    </row>
    <row r="373" spans="3:3" hidden="1" x14ac:dyDescent="0.4">
      <c r="C373" s="28"/>
    </row>
    <row r="374" spans="3:3" hidden="1" x14ac:dyDescent="0.4">
      <c r="C374" s="28"/>
    </row>
    <row r="375" spans="3:3" hidden="1" x14ac:dyDescent="0.4">
      <c r="C375" s="28"/>
    </row>
    <row r="376" spans="3:3" hidden="1" x14ac:dyDescent="0.4">
      <c r="C376" s="28"/>
    </row>
    <row r="377" spans="3:3" hidden="1" x14ac:dyDescent="0.4">
      <c r="C377" s="28"/>
    </row>
    <row r="378" spans="3:3" hidden="1" x14ac:dyDescent="0.4">
      <c r="C378" s="28"/>
    </row>
    <row r="379" spans="3:3" hidden="1" x14ac:dyDescent="0.4">
      <c r="C379" s="28"/>
    </row>
    <row r="380" spans="3:3" hidden="1" x14ac:dyDescent="0.4">
      <c r="C380" s="28"/>
    </row>
    <row r="381" spans="3:3" hidden="1" x14ac:dyDescent="0.4">
      <c r="C381" s="28"/>
    </row>
    <row r="382" spans="3:3" hidden="1" x14ac:dyDescent="0.4">
      <c r="C382" s="28"/>
    </row>
    <row r="383" spans="3:3" hidden="1" x14ac:dyDescent="0.4">
      <c r="C383" s="28"/>
    </row>
    <row r="384" spans="3:3" hidden="1" x14ac:dyDescent="0.4">
      <c r="C384" s="28"/>
    </row>
    <row r="385" spans="3:3" hidden="1" x14ac:dyDescent="0.4">
      <c r="C385" s="28"/>
    </row>
    <row r="386" spans="3:3" hidden="1" x14ac:dyDescent="0.4">
      <c r="C386" s="28"/>
    </row>
    <row r="387" spans="3:3" hidden="1" x14ac:dyDescent="0.4">
      <c r="C387" s="28"/>
    </row>
    <row r="388" spans="3:3" hidden="1" x14ac:dyDescent="0.4">
      <c r="C388" s="28"/>
    </row>
    <row r="389" spans="3:3" hidden="1" x14ac:dyDescent="0.4">
      <c r="C389" s="28"/>
    </row>
    <row r="390" spans="3:3" hidden="1" x14ac:dyDescent="0.4">
      <c r="C390" s="28"/>
    </row>
    <row r="391" spans="3:3" hidden="1" x14ac:dyDescent="0.4">
      <c r="C391" s="28"/>
    </row>
    <row r="392" spans="3:3" hidden="1" x14ac:dyDescent="0.4">
      <c r="C392" s="28"/>
    </row>
    <row r="393" spans="3:3" hidden="1" x14ac:dyDescent="0.4">
      <c r="C393" s="28"/>
    </row>
    <row r="394" spans="3:3" hidden="1" x14ac:dyDescent="0.4">
      <c r="C394" s="28"/>
    </row>
    <row r="395" spans="3:3" hidden="1" x14ac:dyDescent="0.4">
      <c r="C395" s="28"/>
    </row>
    <row r="396" spans="3:3" hidden="1" x14ac:dyDescent="0.4">
      <c r="C396" s="28"/>
    </row>
    <row r="397" spans="3:3" hidden="1" x14ac:dyDescent="0.4">
      <c r="C397" s="28"/>
    </row>
    <row r="398" spans="3:3" hidden="1" x14ac:dyDescent="0.4">
      <c r="C398" s="28"/>
    </row>
    <row r="399" spans="3:3" hidden="1" x14ac:dyDescent="0.4">
      <c r="C399" s="28"/>
    </row>
    <row r="400" spans="3:3" hidden="1" x14ac:dyDescent="0.4">
      <c r="C400" s="28"/>
    </row>
    <row r="401" spans="3:3" hidden="1" x14ac:dyDescent="0.4">
      <c r="C401" s="28"/>
    </row>
    <row r="402" spans="3:3" hidden="1" x14ac:dyDescent="0.4">
      <c r="C402" s="28"/>
    </row>
    <row r="403" spans="3:3" hidden="1" x14ac:dyDescent="0.4">
      <c r="C403" s="28"/>
    </row>
    <row r="404" spans="3:3" hidden="1" x14ac:dyDescent="0.4">
      <c r="C404" s="28"/>
    </row>
    <row r="405" spans="3:3" hidden="1" x14ac:dyDescent="0.4">
      <c r="C405" s="28"/>
    </row>
    <row r="406" spans="3:3" hidden="1" x14ac:dyDescent="0.4">
      <c r="C406" s="28"/>
    </row>
    <row r="407" spans="3:3" hidden="1" x14ac:dyDescent="0.4">
      <c r="C407" s="28"/>
    </row>
    <row r="408" spans="3:3" hidden="1" x14ac:dyDescent="0.4">
      <c r="C408" s="28"/>
    </row>
    <row r="409" spans="3:3" hidden="1" x14ac:dyDescent="0.4">
      <c r="C409" s="28"/>
    </row>
    <row r="410" spans="3:3" hidden="1" x14ac:dyDescent="0.4">
      <c r="C410" s="28"/>
    </row>
    <row r="411" spans="3:3" hidden="1" x14ac:dyDescent="0.4">
      <c r="C411" s="28"/>
    </row>
    <row r="412" spans="3:3" hidden="1" x14ac:dyDescent="0.4">
      <c r="C412" s="28"/>
    </row>
    <row r="413" spans="3:3" hidden="1" x14ac:dyDescent="0.4">
      <c r="C413" s="28"/>
    </row>
    <row r="414" spans="3:3" hidden="1" x14ac:dyDescent="0.4">
      <c r="C414" s="28"/>
    </row>
    <row r="415" spans="3:3" hidden="1" x14ac:dyDescent="0.4">
      <c r="C415" s="28"/>
    </row>
    <row r="416" spans="3:3" hidden="1" x14ac:dyDescent="0.4">
      <c r="C416" s="28"/>
    </row>
    <row r="417" spans="3:3" hidden="1" x14ac:dyDescent="0.4">
      <c r="C417" s="28"/>
    </row>
    <row r="418" spans="3:3" hidden="1" x14ac:dyDescent="0.4">
      <c r="C418" s="28"/>
    </row>
    <row r="419" spans="3:3" hidden="1" x14ac:dyDescent="0.4">
      <c r="C419" s="28"/>
    </row>
    <row r="420" spans="3:3" hidden="1" x14ac:dyDescent="0.4">
      <c r="C420" s="28"/>
    </row>
    <row r="421" spans="3:3" hidden="1" x14ac:dyDescent="0.4">
      <c r="C421" s="28"/>
    </row>
    <row r="422" spans="3:3" hidden="1" x14ac:dyDescent="0.4">
      <c r="C422" s="28"/>
    </row>
    <row r="423" spans="3:3" hidden="1" x14ac:dyDescent="0.4">
      <c r="C423" s="28"/>
    </row>
    <row r="424" spans="3:3" hidden="1" x14ac:dyDescent="0.4">
      <c r="C424" s="28"/>
    </row>
    <row r="425" spans="3:3" hidden="1" x14ac:dyDescent="0.4">
      <c r="C425" s="28"/>
    </row>
    <row r="426" spans="3:3" hidden="1" x14ac:dyDescent="0.4">
      <c r="C426" s="28"/>
    </row>
    <row r="427" spans="3:3" hidden="1" x14ac:dyDescent="0.4">
      <c r="C427" s="28"/>
    </row>
    <row r="428" spans="3:3" hidden="1" x14ac:dyDescent="0.4">
      <c r="C428" s="28"/>
    </row>
    <row r="429" spans="3:3" hidden="1" x14ac:dyDescent="0.4">
      <c r="C429" s="28"/>
    </row>
    <row r="430" spans="3:3" hidden="1" x14ac:dyDescent="0.4">
      <c r="C430" s="28"/>
    </row>
    <row r="431" spans="3:3" hidden="1" x14ac:dyDescent="0.4">
      <c r="C431" s="28"/>
    </row>
    <row r="432" spans="3:3" hidden="1" x14ac:dyDescent="0.4">
      <c r="C432" s="28"/>
    </row>
    <row r="433" spans="3:3" hidden="1" x14ac:dyDescent="0.4">
      <c r="C433" s="28"/>
    </row>
    <row r="434" spans="3:3" hidden="1" x14ac:dyDescent="0.4">
      <c r="C434" s="28"/>
    </row>
    <row r="435" spans="3:3" hidden="1" x14ac:dyDescent="0.4">
      <c r="C435" s="28"/>
    </row>
    <row r="436" spans="3:3" hidden="1" x14ac:dyDescent="0.4">
      <c r="C436" s="28"/>
    </row>
    <row r="437" spans="3:3" hidden="1" x14ac:dyDescent="0.4">
      <c r="C437" s="28"/>
    </row>
    <row r="438" spans="3:3" hidden="1" x14ac:dyDescent="0.4">
      <c r="C438" s="28"/>
    </row>
    <row r="439" spans="3:3" hidden="1" x14ac:dyDescent="0.4">
      <c r="C439" s="28"/>
    </row>
    <row r="440" spans="3:3" hidden="1" x14ac:dyDescent="0.4">
      <c r="C440" s="28"/>
    </row>
    <row r="441" spans="3:3" hidden="1" x14ac:dyDescent="0.4">
      <c r="C441" s="28"/>
    </row>
    <row r="442" spans="3:3" hidden="1" x14ac:dyDescent="0.4">
      <c r="C442" s="28"/>
    </row>
    <row r="443" spans="3:3" hidden="1" x14ac:dyDescent="0.4">
      <c r="C443" s="28"/>
    </row>
    <row r="444" spans="3:3" hidden="1" x14ac:dyDescent="0.4">
      <c r="C444" s="28"/>
    </row>
    <row r="445" spans="3:3" hidden="1" x14ac:dyDescent="0.4">
      <c r="C445" s="28"/>
    </row>
    <row r="446" spans="3:3" hidden="1" x14ac:dyDescent="0.4">
      <c r="C446" s="28"/>
    </row>
    <row r="447" spans="3:3" hidden="1" x14ac:dyDescent="0.4">
      <c r="C447" s="28"/>
    </row>
    <row r="448" spans="3:3" hidden="1" x14ac:dyDescent="0.4">
      <c r="C448" s="28"/>
    </row>
    <row r="449" spans="3:3" hidden="1" x14ac:dyDescent="0.4">
      <c r="C449" s="28"/>
    </row>
    <row r="450" spans="3:3" hidden="1" x14ac:dyDescent="0.4">
      <c r="C450" s="28"/>
    </row>
    <row r="451" spans="3:3" hidden="1" x14ac:dyDescent="0.4">
      <c r="C451" s="28"/>
    </row>
    <row r="452" spans="3:3" hidden="1" x14ac:dyDescent="0.4">
      <c r="C452" s="28"/>
    </row>
    <row r="453" spans="3:3" hidden="1" x14ac:dyDescent="0.4">
      <c r="C453" s="28"/>
    </row>
    <row r="454" spans="3:3" hidden="1" x14ac:dyDescent="0.4">
      <c r="C454" s="28"/>
    </row>
    <row r="455" spans="3:3" hidden="1" x14ac:dyDescent="0.4">
      <c r="C455" s="28"/>
    </row>
    <row r="456" spans="3:3" hidden="1" x14ac:dyDescent="0.4">
      <c r="C456" s="28"/>
    </row>
    <row r="457" spans="3:3" hidden="1" x14ac:dyDescent="0.4">
      <c r="C457" s="28"/>
    </row>
    <row r="458" spans="3:3" hidden="1" x14ac:dyDescent="0.4">
      <c r="C458" s="28"/>
    </row>
    <row r="459" spans="3:3" hidden="1" x14ac:dyDescent="0.4">
      <c r="C459" s="28"/>
    </row>
    <row r="460" spans="3:3" hidden="1" x14ac:dyDescent="0.4">
      <c r="C460" s="28"/>
    </row>
    <row r="461" spans="3:3" hidden="1" x14ac:dyDescent="0.4">
      <c r="C461" s="28"/>
    </row>
    <row r="462" spans="3:3" hidden="1" x14ac:dyDescent="0.4">
      <c r="C462" s="28"/>
    </row>
    <row r="463" spans="3:3" hidden="1" x14ac:dyDescent="0.4">
      <c r="C463" s="28"/>
    </row>
    <row r="464" spans="3:3" hidden="1" x14ac:dyDescent="0.4">
      <c r="C464" s="28"/>
    </row>
    <row r="465" spans="3:3" hidden="1" x14ac:dyDescent="0.4">
      <c r="C465" s="28"/>
    </row>
    <row r="466" spans="3:3" hidden="1" x14ac:dyDescent="0.4">
      <c r="C466" s="28"/>
    </row>
    <row r="467" spans="3:3" hidden="1" x14ac:dyDescent="0.4">
      <c r="C467" s="28"/>
    </row>
    <row r="468" spans="3:3" hidden="1" x14ac:dyDescent="0.4">
      <c r="C468" s="28"/>
    </row>
    <row r="469" spans="3:3" hidden="1" x14ac:dyDescent="0.4">
      <c r="C469" s="28"/>
    </row>
    <row r="470" spans="3:3" hidden="1" x14ac:dyDescent="0.4">
      <c r="C470" s="28"/>
    </row>
    <row r="471" spans="3:3" hidden="1" x14ac:dyDescent="0.4">
      <c r="C471" s="28"/>
    </row>
    <row r="472" spans="3:3" hidden="1" x14ac:dyDescent="0.4">
      <c r="C472" s="28"/>
    </row>
    <row r="473" spans="3:3" hidden="1" x14ac:dyDescent="0.4">
      <c r="C473" s="28"/>
    </row>
    <row r="474" spans="3:3" hidden="1" x14ac:dyDescent="0.4">
      <c r="C474" s="28"/>
    </row>
    <row r="475" spans="3:3" hidden="1" x14ac:dyDescent="0.4">
      <c r="C475" s="28"/>
    </row>
    <row r="476" spans="3:3" hidden="1" x14ac:dyDescent="0.4">
      <c r="C476" s="28"/>
    </row>
    <row r="477" spans="3:3" hidden="1" x14ac:dyDescent="0.4">
      <c r="C477" s="28"/>
    </row>
    <row r="478" spans="3:3" hidden="1" x14ac:dyDescent="0.4">
      <c r="C478" s="28"/>
    </row>
    <row r="479" spans="3:3" hidden="1" x14ac:dyDescent="0.4">
      <c r="C479" s="28"/>
    </row>
    <row r="480" spans="3:3" hidden="1" x14ac:dyDescent="0.4">
      <c r="C480" s="28"/>
    </row>
    <row r="481" spans="3:3" hidden="1" x14ac:dyDescent="0.4">
      <c r="C481" s="28"/>
    </row>
    <row r="482" spans="3:3" hidden="1" x14ac:dyDescent="0.4">
      <c r="C482" s="28"/>
    </row>
    <row r="483" spans="3:3" hidden="1" x14ac:dyDescent="0.4">
      <c r="C483" s="28"/>
    </row>
    <row r="484" spans="3:3" hidden="1" x14ac:dyDescent="0.4">
      <c r="C484" s="28"/>
    </row>
    <row r="485" spans="3:3" hidden="1" x14ac:dyDescent="0.4">
      <c r="C485" s="28"/>
    </row>
    <row r="486" spans="3:3" hidden="1" x14ac:dyDescent="0.4">
      <c r="C486" s="28"/>
    </row>
    <row r="487" spans="3:3" hidden="1" x14ac:dyDescent="0.4">
      <c r="C487" s="28"/>
    </row>
    <row r="488" spans="3:3" hidden="1" x14ac:dyDescent="0.4">
      <c r="C488" s="28"/>
    </row>
    <row r="489" spans="3:3" hidden="1" x14ac:dyDescent="0.4">
      <c r="C489" s="28"/>
    </row>
    <row r="490" spans="3:3" hidden="1" x14ac:dyDescent="0.4">
      <c r="C490" s="28"/>
    </row>
    <row r="491" spans="3:3" hidden="1" x14ac:dyDescent="0.4">
      <c r="C491" s="28"/>
    </row>
    <row r="492" spans="3:3" hidden="1" x14ac:dyDescent="0.4">
      <c r="C492" s="28"/>
    </row>
    <row r="493" spans="3:3" hidden="1" x14ac:dyDescent="0.4">
      <c r="C493" s="28"/>
    </row>
    <row r="494" spans="3:3" hidden="1" x14ac:dyDescent="0.4">
      <c r="C494" s="28"/>
    </row>
    <row r="495" spans="3:3" hidden="1" x14ac:dyDescent="0.4">
      <c r="C495" s="28"/>
    </row>
    <row r="496" spans="3:3" hidden="1" x14ac:dyDescent="0.4">
      <c r="C496" s="28"/>
    </row>
    <row r="497" spans="3:3" hidden="1" x14ac:dyDescent="0.4">
      <c r="C497" s="28"/>
    </row>
    <row r="498" spans="3:3" hidden="1" x14ac:dyDescent="0.4">
      <c r="C498" s="28"/>
    </row>
    <row r="499" spans="3:3" hidden="1" x14ac:dyDescent="0.4">
      <c r="C499" s="28"/>
    </row>
    <row r="500" spans="3:3" hidden="1" x14ac:dyDescent="0.4">
      <c r="C500" s="28"/>
    </row>
    <row r="501" spans="3:3" hidden="1" x14ac:dyDescent="0.4">
      <c r="C501" s="28"/>
    </row>
    <row r="502" spans="3:3" hidden="1" x14ac:dyDescent="0.4">
      <c r="C502" s="28"/>
    </row>
    <row r="503" spans="3:3" hidden="1" x14ac:dyDescent="0.4">
      <c r="C503" s="28"/>
    </row>
    <row r="504" spans="3:3" hidden="1" x14ac:dyDescent="0.4">
      <c r="C504" s="28"/>
    </row>
    <row r="505" spans="3:3" hidden="1" x14ac:dyDescent="0.4">
      <c r="C505" s="28"/>
    </row>
    <row r="506" spans="3:3" hidden="1" x14ac:dyDescent="0.4">
      <c r="C506" s="28"/>
    </row>
    <row r="507" spans="3:3" hidden="1" x14ac:dyDescent="0.4">
      <c r="C507" s="28"/>
    </row>
    <row r="508" spans="3:3" hidden="1" x14ac:dyDescent="0.4">
      <c r="C508" s="28"/>
    </row>
    <row r="509" spans="3:3" hidden="1" x14ac:dyDescent="0.4">
      <c r="C509" s="28"/>
    </row>
    <row r="510" spans="3:3" hidden="1" x14ac:dyDescent="0.4">
      <c r="C510" s="28"/>
    </row>
    <row r="511" spans="3:3" hidden="1" x14ac:dyDescent="0.4">
      <c r="C511" s="28"/>
    </row>
    <row r="512" spans="3:3" hidden="1" x14ac:dyDescent="0.4">
      <c r="C512" s="28"/>
    </row>
    <row r="513" spans="3:3" hidden="1" x14ac:dyDescent="0.4">
      <c r="C513" s="28"/>
    </row>
    <row r="514" spans="3:3" hidden="1" x14ac:dyDescent="0.4">
      <c r="C514" s="28"/>
    </row>
    <row r="515" spans="3:3" hidden="1" x14ac:dyDescent="0.4">
      <c r="C515" s="28"/>
    </row>
    <row r="516" spans="3:3" hidden="1" x14ac:dyDescent="0.4">
      <c r="C516" s="28"/>
    </row>
    <row r="517" spans="3:3" hidden="1" x14ac:dyDescent="0.4">
      <c r="C517" s="28"/>
    </row>
    <row r="518" spans="3:3" hidden="1" x14ac:dyDescent="0.4">
      <c r="C518" s="28"/>
    </row>
    <row r="519" spans="3:3" hidden="1" x14ac:dyDescent="0.4">
      <c r="C519" s="28"/>
    </row>
    <row r="520" spans="3:3" hidden="1" x14ac:dyDescent="0.4">
      <c r="C520" s="28"/>
    </row>
    <row r="521" spans="3:3" hidden="1" x14ac:dyDescent="0.4">
      <c r="C521" s="28"/>
    </row>
    <row r="522" spans="3:3" hidden="1" x14ac:dyDescent="0.4">
      <c r="C522" s="28"/>
    </row>
    <row r="523" spans="3:3" hidden="1" x14ac:dyDescent="0.4">
      <c r="C523" s="28"/>
    </row>
    <row r="524" spans="3:3" hidden="1" x14ac:dyDescent="0.4">
      <c r="C524" s="28"/>
    </row>
    <row r="525" spans="3:3" hidden="1" x14ac:dyDescent="0.4">
      <c r="C525" s="28"/>
    </row>
    <row r="526" spans="3:3" hidden="1" x14ac:dyDescent="0.4">
      <c r="C526" s="28"/>
    </row>
    <row r="527" spans="3:3" hidden="1" x14ac:dyDescent="0.4">
      <c r="C527" s="28"/>
    </row>
    <row r="528" spans="3:3" hidden="1" x14ac:dyDescent="0.4">
      <c r="C528" s="28"/>
    </row>
    <row r="529" spans="3:3" hidden="1" x14ac:dyDescent="0.4">
      <c r="C529" s="28"/>
    </row>
    <row r="530" spans="3:3" hidden="1" x14ac:dyDescent="0.4">
      <c r="C530" s="28"/>
    </row>
    <row r="531" spans="3:3" hidden="1" x14ac:dyDescent="0.4">
      <c r="C531" s="28"/>
    </row>
    <row r="532" spans="3:3" hidden="1" x14ac:dyDescent="0.4">
      <c r="C532" s="28"/>
    </row>
    <row r="533" spans="3:3" hidden="1" x14ac:dyDescent="0.4">
      <c r="C533" s="28"/>
    </row>
    <row r="534" spans="3:3" hidden="1" x14ac:dyDescent="0.4">
      <c r="C534" s="28"/>
    </row>
    <row r="535" spans="3:3" hidden="1" x14ac:dyDescent="0.4">
      <c r="C535" s="28"/>
    </row>
    <row r="536" spans="3:3" hidden="1" x14ac:dyDescent="0.4">
      <c r="C536" s="28"/>
    </row>
    <row r="537" spans="3:3" hidden="1" x14ac:dyDescent="0.4">
      <c r="C537" s="28"/>
    </row>
    <row r="538" spans="3:3" hidden="1" x14ac:dyDescent="0.4">
      <c r="C538" s="28"/>
    </row>
    <row r="539" spans="3:3" hidden="1" x14ac:dyDescent="0.4">
      <c r="C539" s="28"/>
    </row>
    <row r="540" spans="3:3" hidden="1" x14ac:dyDescent="0.4">
      <c r="C540" s="28"/>
    </row>
    <row r="541" spans="3:3" hidden="1" x14ac:dyDescent="0.4">
      <c r="C541" s="28"/>
    </row>
    <row r="542" spans="3:3" hidden="1" x14ac:dyDescent="0.4">
      <c r="C542" s="28"/>
    </row>
    <row r="543" spans="3:3" hidden="1" x14ac:dyDescent="0.4">
      <c r="C543" s="28"/>
    </row>
    <row r="544" spans="3:3" hidden="1" x14ac:dyDescent="0.4">
      <c r="C544" s="28"/>
    </row>
    <row r="545" spans="3:3" hidden="1" x14ac:dyDescent="0.4">
      <c r="C545" s="28"/>
    </row>
    <row r="546" spans="3:3" hidden="1" x14ac:dyDescent="0.4">
      <c r="C546" s="28"/>
    </row>
    <row r="547" spans="3:3" hidden="1" x14ac:dyDescent="0.4">
      <c r="C547" s="28"/>
    </row>
    <row r="548" spans="3:3" hidden="1" x14ac:dyDescent="0.4">
      <c r="C548" s="28"/>
    </row>
    <row r="549" spans="3:3" hidden="1" x14ac:dyDescent="0.4">
      <c r="C549" s="28"/>
    </row>
    <row r="550" spans="3:3" hidden="1" x14ac:dyDescent="0.4">
      <c r="C550" s="28"/>
    </row>
    <row r="551" spans="3:3" hidden="1" x14ac:dyDescent="0.4">
      <c r="C551" s="28"/>
    </row>
    <row r="552" spans="3:3" hidden="1" x14ac:dyDescent="0.4">
      <c r="C552" s="28"/>
    </row>
    <row r="553" spans="3:3" hidden="1" x14ac:dyDescent="0.4">
      <c r="C553" s="28"/>
    </row>
    <row r="554" spans="3:3" hidden="1" x14ac:dyDescent="0.4">
      <c r="C554" s="28"/>
    </row>
    <row r="555" spans="3:3" hidden="1" x14ac:dyDescent="0.4">
      <c r="C555" s="28"/>
    </row>
    <row r="556" spans="3:3" hidden="1" x14ac:dyDescent="0.4">
      <c r="C556" s="28"/>
    </row>
    <row r="557" spans="3:3" hidden="1" x14ac:dyDescent="0.4">
      <c r="C557" s="28"/>
    </row>
    <row r="558" spans="3:3" hidden="1" x14ac:dyDescent="0.4">
      <c r="C558" s="28"/>
    </row>
    <row r="559" spans="3:3" hidden="1" x14ac:dyDescent="0.4">
      <c r="C559" s="28"/>
    </row>
    <row r="560" spans="3:3" hidden="1" x14ac:dyDescent="0.4">
      <c r="C560" s="28"/>
    </row>
    <row r="561" spans="3:3" hidden="1" x14ac:dyDescent="0.4">
      <c r="C561" s="28"/>
    </row>
    <row r="562" spans="3:3" hidden="1" x14ac:dyDescent="0.4">
      <c r="C562" s="28"/>
    </row>
    <row r="563" spans="3:3" hidden="1" x14ac:dyDescent="0.4">
      <c r="C563" s="28"/>
    </row>
    <row r="564" spans="3:3" hidden="1" x14ac:dyDescent="0.4">
      <c r="C564" s="28"/>
    </row>
    <row r="565" spans="3:3" hidden="1" x14ac:dyDescent="0.4">
      <c r="C565" s="28"/>
    </row>
    <row r="566" spans="3:3" hidden="1" x14ac:dyDescent="0.4">
      <c r="C566" s="28"/>
    </row>
    <row r="567" spans="3:3" hidden="1" x14ac:dyDescent="0.4">
      <c r="C567" s="28"/>
    </row>
    <row r="568" spans="3:3" hidden="1" x14ac:dyDescent="0.4">
      <c r="C568" s="28"/>
    </row>
    <row r="569" spans="3:3" hidden="1" x14ac:dyDescent="0.4">
      <c r="C569" s="28"/>
    </row>
    <row r="570" spans="3:3" hidden="1" x14ac:dyDescent="0.4">
      <c r="C570" s="28"/>
    </row>
    <row r="571" spans="3:3" hidden="1" x14ac:dyDescent="0.4">
      <c r="C571" s="28"/>
    </row>
    <row r="572" spans="3:3" hidden="1" x14ac:dyDescent="0.4">
      <c r="C572" s="28"/>
    </row>
    <row r="573" spans="3:3" hidden="1" x14ac:dyDescent="0.4">
      <c r="C573" s="28"/>
    </row>
    <row r="574" spans="3:3" hidden="1" x14ac:dyDescent="0.4">
      <c r="C574" s="28"/>
    </row>
    <row r="575" spans="3:3" hidden="1" x14ac:dyDescent="0.4">
      <c r="C575" s="28"/>
    </row>
    <row r="576" spans="3:3" hidden="1" x14ac:dyDescent="0.4">
      <c r="C576" s="28"/>
    </row>
    <row r="577" spans="3:3" hidden="1" x14ac:dyDescent="0.4">
      <c r="C577" s="28"/>
    </row>
    <row r="578" spans="3:3" hidden="1" x14ac:dyDescent="0.4">
      <c r="C578" s="28"/>
    </row>
    <row r="579" spans="3:3" hidden="1" x14ac:dyDescent="0.4">
      <c r="C579" s="28"/>
    </row>
    <row r="580" spans="3:3" hidden="1" x14ac:dyDescent="0.4">
      <c r="C580" s="28"/>
    </row>
    <row r="581" spans="3:3" hidden="1" x14ac:dyDescent="0.4">
      <c r="C581" s="28"/>
    </row>
    <row r="582" spans="3:3" hidden="1" x14ac:dyDescent="0.4">
      <c r="C582" s="28"/>
    </row>
    <row r="583" spans="3:3" hidden="1" x14ac:dyDescent="0.4">
      <c r="C583" s="28"/>
    </row>
    <row r="584" spans="3:3" hidden="1" x14ac:dyDescent="0.4">
      <c r="C584" s="28"/>
    </row>
    <row r="585" spans="3:3" hidden="1" x14ac:dyDescent="0.4">
      <c r="C585" s="28"/>
    </row>
    <row r="586" spans="3:3" hidden="1" x14ac:dyDescent="0.4">
      <c r="C586" s="28"/>
    </row>
    <row r="587" spans="3:3" hidden="1" x14ac:dyDescent="0.4">
      <c r="C587" s="28"/>
    </row>
    <row r="588" spans="3:3" hidden="1" x14ac:dyDescent="0.4">
      <c r="C588" s="28"/>
    </row>
    <row r="589" spans="3:3" hidden="1" x14ac:dyDescent="0.4">
      <c r="C589" s="28"/>
    </row>
    <row r="590" spans="3:3" hidden="1" x14ac:dyDescent="0.4">
      <c r="C590" s="28"/>
    </row>
    <row r="591" spans="3:3" hidden="1" x14ac:dyDescent="0.4">
      <c r="C591" s="28"/>
    </row>
    <row r="592" spans="3:3" hidden="1" x14ac:dyDescent="0.4">
      <c r="C592" s="28"/>
    </row>
    <row r="593" spans="3:3" hidden="1" x14ac:dyDescent="0.4">
      <c r="C593" s="28"/>
    </row>
    <row r="594" spans="3:3" hidden="1" x14ac:dyDescent="0.4">
      <c r="C594" s="28"/>
    </row>
    <row r="595" spans="3:3" hidden="1" x14ac:dyDescent="0.4">
      <c r="C595" s="28"/>
    </row>
    <row r="596" spans="3:3" hidden="1" x14ac:dyDescent="0.4">
      <c r="C596" s="28"/>
    </row>
    <row r="597" spans="3:3" hidden="1" x14ac:dyDescent="0.4">
      <c r="C597" s="28"/>
    </row>
    <row r="598" spans="3:3" hidden="1" x14ac:dyDescent="0.4">
      <c r="C598" s="28"/>
    </row>
    <row r="599" spans="3:3" hidden="1" x14ac:dyDescent="0.4">
      <c r="C599" s="28"/>
    </row>
    <row r="600" spans="3:3" hidden="1" x14ac:dyDescent="0.4">
      <c r="C600" s="28"/>
    </row>
    <row r="601" spans="3:3" hidden="1" x14ac:dyDescent="0.4">
      <c r="C601" s="28"/>
    </row>
    <row r="602" spans="3:3" hidden="1" x14ac:dyDescent="0.4">
      <c r="C602" s="28"/>
    </row>
    <row r="603" spans="3:3" hidden="1" x14ac:dyDescent="0.4">
      <c r="C603" s="28"/>
    </row>
    <row r="604" spans="3:3" hidden="1" x14ac:dyDescent="0.4">
      <c r="C604" s="28"/>
    </row>
    <row r="605" spans="3:3" hidden="1" x14ac:dyDescent="0.4">
      <c r="C605" s="28"/>
    </row>
    <row r="606" spans="3:3" hidden="1" x14ac:dyDescent="0.4">
      <c r="C606" s="28"/>
    </row>
    <row r="607" spans="3:3" hidden="1" x14ac:dyDescent="0.4">
      <c r="C607" s="28"/>
    </row>
    <row r="608" spans="3:3" hidden="1" x14ac:dyDescent="0.4">
      <c r="C608" s="28"/>
    </row>
    <row r="609" spans="3:3" hidden="1" x14ac:dyDescent="0.4">
      <c r="C609" s="28"/>
    </row>
    <row r="610" spans="3:3" hidden="1" x14ac:dyDescent="0.4">
      <c r="C610" s="28"/>
    </row>
    <row r="611" spans="3:3" hidden="1" x14ac:dyDescent="0.4">
      <c r="C611" s="28"/>
    </row>
    <row r="612" spans="3:3" hidden="1" x14ac:dyDescent="0.4">
      <c r="C612" s="28"/>
    </row>
    <row r="613" spans="3:3" hidden="1" x14ac:dyDescent="0.4">
      <c r="C613" s="28"/>
    </row>
    <row r="614" spans="3:3" hidden="1" x14ac:dyDescent="0.4">
      <c r="C614" s="28"/>
    </row>
    <row r="615" spans="3:3" hidden="1" x14ac:dyDescent="0.4">
      <c r="C615" s="28"/>
    </row>
    <row r="616" spans="3:3" hidden="1" x14ac:dyDescent="0.4">
      <c r="C616" s="28"/>
    </row>
    <row r="617" spans="3:3" hidden="1" x14ac:dyDescent="0.4">
      <c r="C617" s="28"/>
    </row>
    <row r="618" spans="3:3" hidden="1" x14ac:dyDescent="0.4">
      <c r="C618" s="28"/>
    </row>
    <row r="619" spans="3:3" hidden="1" x14ac:dyDescent="0.4">
      <c r="C619" s="28"/>
    </row>
    <row r="620" spans="3:3" hidden="1" x14ac:dyDescent="0.4">
      <c r="C620" s="28"/>
    </row>
    <row r="621" spans="3:3" hidden="1" x14ac:dyDescent="0.4">
      <c r="C621" s="28"/>
    </row>
    <row r="622" spans="3:3" hidden="1" x14ac:dyDescent="0.4">
      <c r="C622" s="28"/>
    </row>
    <row r="623" spans="3:3" hidden="1" x14ac:dyDescent="0.4">
      <c r="C623" s="28"/>
    </row>
    <row r="624" spans="3:3" hidden="1" x14ac:dyDescent="0.4">
      <c r="C624" s="28"/>
    </row>
    <row r="625" spans="3:3" hidden="1" x14ac:dyDescent="0.4">
      <c r="C625" s="28"/>
    </row>
    <row r="626" spans="3:3" hidden="1" x14ac:dyDescent="0.4">
      <c r="C626" s="28"/>
    </row>
    <row r="627" spans="3:3" hidden="1" x14ac:dyDescent="0.4">
      <c r="C627" s="28"/>
    </row>
    <row r="628" spans="3:3" hidden="1" x14ac:dyDescent="0.4">
      <c r="C628" s="28"/>
    </row>
    <row r="629" spans="3:3" hidden="1" x14ac:dyDescent="0.4">
      <c r="C629" s="28"/>
    </row>
    <row r="630" spans="3:3" hidden="1" x14ac:dyDescent="0.4">
      <c r="C630" s="28"/>
    </row>
    <row r="631" spans="3:3" hidden="1" x14ac:dyDescent="0.4">
      <c r="C631" s="28"/>
    </row>
    <row r="632" spans="3:3" hidden="1" x14ac:dyDescent="0.4">
      <c r="C632" s="28"/>
    </row>
    <row r="633" spans="3:3" hidden="1" x14ac:dyDescent="0.4">
      <c r="C633" s="28"/>
    </row>
    <row r="634" spans="3:3" hidden="1" x14ac:dyDescent="0.4">
      <c r="C634" s="28"/>
    </row>
    <row r="635" spans="3:3" hidden="1" x14ac:dyDescent="0.4">
      <c r="C635" s="28"/>
    </row>
    <row r="636" spans="3:3" hidden="1" x14ac:dyDescent="0.4">
      <c r="C636" s="28"/>
    </row>
    <row r="637" spans="3:3" hidden="1" x14ac:dyDescent="0.4">
      <c r="C637" s="28"/>
    </row>
    <row r="638" spans="3:3" hidden="1" x14ac:dyDescent="0.4">
      <c r="C638" s="28"/>
    </row>
    <row r="639" spans="3:3" hidden="1" x14ac:dyDescent="0.4">
      <c r="C639" s="28"/>
    </row>
    <row r="640" spans="3:3" hidden="1" x14ac:dyDescent="0.4">
      <c r="C640" s="28"/>
    </row>
    <row r="641" spans="3:3" hidden="1" x14ac:dyDescent="0.4">
      <c r="C641" s="28"/>
    </row>
    <row r="642" spans="3:3" hidden="1" x14ac:dyDescent="0.4">
      <c r="C642" s="28"/>
    </row>
    <row r="643" spans="3:3" hidden="1" x14ac:dyDescent="0.4">
      <c r="C643" s="28"/>
    </row>
    <row r="644" spans="3:3" hidden="1" x14ac:dyDescent="0.4">
      <c r="C644" s="28"/>
    </row>
    <row r="645" spans="3:3" hidden="1" x14ac:dyDescent="0.4">
      <c r="C645" s="28"/>
    </row>
    <row r="646" spans="3:3" hidden="1" x14ac:dyDescent="0.4">
      <c r="C646" s="28"/>
    </row>
    <row r="647" spans="3:3" hidden="1" x14ac:dyDescent="0.4">
      <c r="C647" s="28"/>
    </row>
    <row r="648" spans="3:3" hidden="1" x14ac:dyDescent="0.4">
      <c r="C648" s="28"/>
    </row>
    <row r="649" spans="3:3" hidden="1" x14ac:dyDescent="0.4">
      <c r="C649" s="28"/>
    </row>
    <row r="650" spans="3:3" hidden="1" x14ac:dyDescent="0.4">
      <c r="C650" s="28"/>
    </row>
    <row r="651" spans="3:3" hidden="1" x14ac:dyDescent="0.4">
      <c r="C651" s="28"/>
    </row>
    <row r="652" spans="3:3" hidden="1" x14ac:dyDescent="0.4">
      <c r="C652" s="28"/>
    </row>
    <row r="653" spans="3:3" hidden="1" x14ac:dyDescent="0.4">
      <c r="C653" s="28"/>
    </row>
    <row r="654" spans="3:3" hidden="1" x14ac:dyDescent="0.4">
      <c r="C654" s="28"/>
    </row>
    <row r="655" spans="3:3" hidden="1" x14ac:dyDescent="0.4">
      <c r="C655" s="28"/>
    </row>
    <row r="656" spans="3:3" hidden="1" x14ac:dyDescent="0.4">
      <c r="C656" s="28"/>
    </row>
    <row r="657" spans="3:3" hidden="1" x14ac:dyDescent="0.4">
      <c r="C657" s="28"/>
    </row>
    <row r="658" spans="3:3" hidden="1" x14ac:dyDescent="0.4">
      <c r="C658" s="28"/>
    </row>
    <row r="659" spans="3:3" hidden="1" x14ac:dyDescent="0.4">
      <c r="C659" s="28"/>
    </row>
    <row r="660" spans="3:3" hidden="1" x14ac:dyDescent="0.4">
      <c r="C660" s="28"/>
    </row>
    <row r="661" spans="3:3" hidden="1" x14ac:dyDescent="0.4">
      <c r="C661" s="28"/>
    </row>
    <row r="662" spans="3:3" hidden="1" x14ac:dyDescent="0.4">
      <c r="C662" s="28"/>
    </row>
    <row r="663" spans="3:3" hidden="1" x14ac:dyDescent="0.4">
      <c r="C663" s="28"/>
    </row>
    <row r="664" spans="3:3" hidden="1" x14ac:dyDescent="0.4">
      <c r="C664" s="28"/>
    </row>
    <row r="665" spans="3:3" hidden="1" x14ac:dyDescent="0.4">
      <c r="C665" s="28"/>
    </row>
    <row r="666" spans="3:3" hidden="1" x14ac:dyDescent="0.4">
      <c r="C666" s="28"/>
    </row>
    <row r="667" spans="3:3" hidden="1" x14ac:dyDescent="0.4">
      <c r="C667" s="28"/>
    </row>
    <row r="668" spans="3:3" hidden="1" x14ac:dyDescent="0.4">
      <c r="C668" s="28"/>
    </row>
    <row r="669" spans="3:3" hidden="1" x14ac:dyDescent="0.4">
      <c r="C669" s="28"/>
    </row>
    <row r="670" spans="3:3" hidden="1" x14ac:dyDescent="0.4">
      <c r="C670" s="28"/>
    </row>
    <row r="671" spans="3:3" hidden="1" x14ac:dyDescent="0.4">
      <c r="C671" s="28"/>
    </row>
    <row r="672" spans="3:3" hidden="1" x14ac:dyDescent="0.4">
      <c r="C672" s="28"/>
    </row>
    <row r="673" spans="3:3" hidden="1" x14ac:dyDescent="0.4">
      <c r="C673" s="28"/>
    </row>
    <row r="674" spans="3:3" hidden="1" x14ac:dyDescent="0.4">
      <c r="C674" s="28"/>
    </row>
    <row r="675" spans="3:3" hidden="1" x14ac:dyDescent="0.4">
      <c r="C675" s="28"/>
    </row>
    <row r="676" spans="3:3" hidden="1" x14ac:dyDescent="0.4">
      <c r="C676" s="28"/>
    </row>
    <row r="677" spans="3:3" hidden="1" x14ac:dyDescent="0.4">
      <c r="C677" s="28"/>
    </row>
    <row r="678" spans="3:3" hidden="1" x14ac:dyDescent="0.4">
      <c r="C678" s="28"/>
    </row>
    <row r="679" spans="3:3" hidden="1" x14ac:dyDescent="0.4">
      <c r="C679" s="28"/>
    </row>
    <row r="680" spans="3:3" hidden="1" x14ac:dyDescent="0.4">
      <c r="C680" s="28"/>
    </row>
    <row r="681" spans="3:3" hidden="1" x14ac:dyDescent="0.4">
      <c r="C681" s="28"/>
    </row>
    <row r="682" spans="3:3" hidden="1" x14ac:dyDescent="0.4">
      <c r="C682" s="28"/>
    </row>
    <row r="683" spans="3:3" hidden="1" x14ac:dyDescent="0.4">
      <c r="C683" s="28"/>
    </row>
    <row r="684" spans="3:3" hidden="1" x14ac:dyDescent="0.4">
      <c r="C684" s="28"/>
    </row>
    <row r="685" spans="3:3" hidden="1" x14ac:dyDescent="0.4">
      <c r="C685" s="28"/>
    </row>
    <row r="686" spans="3:3" hidden="1" x14ac:dyDescent="0.4">
      <c r="C686" s="28"/>
    </row>
    <row r="687" spans="3:3" hidden="1" x14ac:dyDescent="0.4">
      <c r="C687" s="28"/>
    </row>
    <row r="688" spans="3:3" hidden="1" x14ac:dyDescent="0.4">
      <c r="C688" s="28"/>
    </row>
    <row r="689" spans="3:3" hidden="1" x14ac:dyDescent="0.4">
      <c r="C689" s="28"/>
    </row>
    <row r="690" spans="3:3" hidden="1" x14ac:dyDescent="0.4">
      <c r="C690" s="28"/>
    </row>
    <row r="691" spans="3:3" hidden="1" x14ac:dyDescent="0.4">
      <c r="C691" s="28"/>
    </row>
    <row r="692" spans="3:3" hidden="1" x14ac:dyDescent="0.4">
      <c r="C692" s="28"/>
    </row>
    <row r="693" spans="3:3" hidden="1" x14ac:dyDescent="0.4">
      <c r="C693" s="28"/>
    </row>
    <row r="694" spans="3:3" hidden="1" x14ac:dyDescent="0.4">
      <c r="C694" s="28"/>
    </row>
    <row r="695" spans="3:3" hidden="1" x14ac:dyDescent="0.4">
      <c r="C695" s="28"/>
    </row>
    <row r="696" spans="3:3" hidden="1" x14ac:dyDescent="0.4">
      <c r="C696" s="28"/>
    </row>
    <row r="697" spans="3:3" hidden="1" x14ac:dyDescent="0.4">
      <c r="C697" s="28"/>
    </row>
    <row r="698" spans="3:3" hidden="1" x14ac:dyDescent="0.4">
      <c r="C698" s="28"/>
    </row>
    <row r="699" spans="3:3" hidden="1" x14ac:dyDescent="0.4">
      <c r="C699" s="28"/>
    </row>
    <row r="700" spans="3:3" hidden="1" x14ac:dyDescent="0.4">
      <c r="C700" s="28"/>
    </row>
    <row r="701" spans="3:3" hidden="1" x14ac:dyDescent="0.4">
      <c r="C701" s="28"/>
    </row>
    <row r="702" spans="3:3" hidden="1" x14ac:dyDescent="0.4">
      <c r="C702" s="28"/>
    </row>
    <row r="703" spans="3:3" hidden="1" x14ac:dyDescent="0.4">
      <c r="C703" s="28"/>
    </row>
    <row r="704" spans="3:3" hidden="1" x14ac:dyDescent="0.4">
      <c r="C704" s="28"/>
    </row>
    <row r="705" spans="3:3" hidden="1" x14ac:dyDescent="0.4">
      <c r="C705" s="28"/>
    </row>
    <row r="706" spans="3:3" hidden="1" x14ac:dyDescent="0.4">
      <c r="C706" s="28"/>
    </row>
    <row r="707" spans="3:3" hidden="1" x14ac:dyDescent="0.4">
      <c r="C707" s="28"/>
    </row>
    <row r="708" spans="3:3" hidden="1" x14ac:dyDescent="0.4">
      <c r="C708" s="28"/>
    </row>
    <row r="709" spans="3:3" hidden="1" x14ac:dyDescent="0.4">
      <c r="C709" s="28"/>
    </row>
    <row r="710" spans="3:3" hidden="1" x14ac:dyDescent="0.4">
      <c r="C710" s="28"/>
    </row>
    <row r="711" spans="3:3" hidden="1" x14ac:dyDescent="0.4">
      <c r="C711" s="28"/>
    </row>
    <row r="712" spans="3:3" hidden="1" x14ac:dyDescent="0.4">
      <c r="C712" s="28"/>
    </row>
    <row r="713" spans="3:3" hidden="1" x14ac:dyDescent="0.4">
      <c r="C713" s="28"/>
    </row>
    <row r="714" spans="3:3" hidden="1" x14ac:dyDescent="0.4">
      <c r="C714" s="28"/>
    </row>
    <row r="715" spans="3:3" hidden="1" x14ac:dyDescent="0.4">
      <c r="C715" s="28"/>
    </row>
    <row r="716" spans="3:3" hidden="1" x14ac:dyDescent="0.4">
      <c r="C716" s="28"/>
    </row>
    <row r="717" spans="3:3" hidden="1" x14ac:dyDescent="0.4">
      <c r="C717" s="28"/>
    </row>
    <row r="718" spans="3:3" hidden="1" x14ac:dyDescent="0.4">
      <c r="C718" s="28"/>
    </row>
    <row r="719" spans="3:3" hidden="1" x14ac:dyDescent="0.4">
      <c r="C719" s="28"/>
    </row>
    <row r="720" spans="3:3" hidden="1" x14ac:dyDescent="0.4">
      <c r="C720" s="28"/>
    </row>
    <row r="721" spans="3:3" hidden="1" x14ac:dyDescent="0.4">
      <c r="C721" s="28"/>
    </row>
    <row r="722" spans="3:3" hidden="1" x14ac:dyDescent="0.4">
      <c r="C722" s="28"/>
    </row>
    <row r="723" spans="3:3" hidden="1" x14ac:dyDescent="0.4">
      <c r="C723" s="28"/>
    </row>
    <row r="724" spans="3:3" hidden="1" x14ac:dyDescent="0.4">
      <c r="C724" s="28"/>
    </row>
    <row r="725" spans="3:3" hidden="1" x14ac:dyDescent="0.4">
      <c r="C725" s="28"/>
    </row>
    <row r="726" spans="3:3" hidden="1" x14ac:dyDescent="0.4">
      <c r="C726" s="28"/>
    </row>
    <row r="727" spans="3:3" hidden="1" x14ac:dyDescent="0.4">
      <c r="C727" s="28"/>
    </row>
    <row r="728" spans="3:3" hidden="1" x14ac:dyDescent="0.4">
      <c r="C728" s="28"/>
    </row>
    <row r="729" spans="3:3" hidden="1" x14ac:dyDescent="0.4">
      <c r="C729" s="28"/>
    </row>
    <row r="730" spans="3:3" hidden="1" x14ac:dyDescent="0.4">
      <c r="C730" s="28"/>
    </row>
    <row r="731" spans="3:3" hidden="1" x14ac:dyDescent="0.4">
      <c r="C731" s="28"/>
    </row>
    <row r="732" spans="3:3" hidden="1" x14ac:dyDescent="0.4">
      <c r="C732" s="28"/>
    </row>
    <row r="733" spans="3:3" hidden="1" x14ac:dyDescent="0.4">
      <c r="C733" s="28"/>
    </row>
    <row r="734" spans="3:3" hidden="1" x14ac:dyDescent="0.4">
      <c r="C734" s="28"/>
    </row>
    <row r="735" spans="3:3" hidden="1" x14ac:dyDescent="0.4">
      <c r="C735" s="28"/>
    </row>
    <row r="736" spans="3:3" hidden="1" x14ac:dyDescent="0.4">
      <c r="C736" s="28"/>
    </row>
    <row r="737" spans="3:3" hidden="1" x14ac:dyDescent="0.4">
      <c r="C737" s="28"/>
    </row>
    <row r="738" spans="3:3" hidden="1" x14ac:dyDescent="0.4">
      <c r="C738" s="28"/>
    </row>
    <row r="739" spans="3:3" hidden="1" x14ac:dyDescent="0.4">
      <c r="C739" s="28"/>
    </row>
    <row r="740" spans="3:3" hidden="1" x14ac:dyDescent="0.4">
      <c r="C740" s="28"/>
    </row>
    <row r="741" spans="3:3" hidden="1" x14ac:dyDescent="0.4">
      <c r="C741" s="28"/>
    </row>
    <row r="742" spans="3:3" hidden="1" x14ac:dyDescent="0.4">
      <c r="C742" s="28"/>
    </row>
    <row r="743" spans="3:3" hidden="1" x14ac:dyDescent="0.4">
      <c r="C743" s="28"/>
    </row>
    <row r="744" spans="3:3" hidden="1" x14ac:dyDescent="0.4">
      <c r="C744" s="28"/>
    </row>
    <row r="745" spans="3:3" hidden="1" x14ac:dyDescent="0.4">
      <c r="C745" s="28"/>
    </row>
    <row r="746" spans="3:3" hidden="1" x14ac:dyDescent="0.4">
      <c r="C746" s="28"/>
    </row>
    <row r="747" spans="3:3" hidden="1" x14ac:dyDescent="0.4">
      <c r="C747" s="28"/>
    </row>
    <row r="748" spans="3:3" hidden="1" x14ac:dyDescent="0.4">
      <c r="C748" s="28"/>
    </row>
    <row r="749" spans="3:3" hidden="1" x14ac:dyDescent="0.4">
      <c r="C749" s="28"/>
    </row>
    <row r="750" spans="3:3" hidden="1" x14ac:dyDescent="0.4">
      <c r="C750" s="28"/>
    </row>
    <row r="751" spans="3:3" hidden="1" x14ac:dyDescent="0.4">
      <c r="C751" s="28"/>
    </row>
    <row r="752" spans="3:3" hidden="1" x14ac:dyDescent="0.4">
      <c r="C752" s="28"/>
    </row>
    <row r="753" spans="3:3" hidden="1" x14ac:dyDescent="0.4">
      <c r="C753" s="28"/>
    </row>
    <row r="754" spans="3:3" hidden="1" x14ac:dyDescent="0.4">
      <c r="C754" s="28"/>
    </row>
    <row r="755" spans="3:3" hidden="1" x14ac:dyDescent="0.4">
      <c r="C755" s="28"/>
    </row>
    <row r="756" spans="3:3" hidden="1" x14ac:dyDescent="0.4">
      <c r="C756" s="28"/>
    </row>
    <row r="757" spans="3:3" hidden="1" x14ac:dyDescent="0.4">
      <c r="C757" s="28"/>
    </row>
    <row r="758" spans="3:3" hidden="1" x14ac:dyDescent="0.4">
      <c r="C758" s="28"/>
    </row>
    <row r="759" spans="3:3" hidden="1" x14ac:dyDescent="0.4">
      <c r="C759" s="28"/>
    </row>
    <row r="760" spans="3:3" hidden="1" x14ac:dyDescent="0.4">
      <c r="C760" s="28"/>
    </row>
    <row r="761" spans="3:3" hidden="1" x14ac:dyDescent="0.4">
      <c r="C761" s="28"/>
    </row>
    <row r="762" spans="3:3" hidden="1" x14ac:dyDescent="0.4">
      <c r="C762" s="28"/>
    </row>
    <row r="763" spans="3:3" hidden="1" x14ac:dyDescent="0.4">
      <c r="C763" s="28"/>
    </row>
    <row r="764" spans="3:3" hidden="1" x14ac:dyDescent="0.4">
      <c r="C764" s="28"/>
    </row>
    <row r="765" spans="3:3" hidden="1" x14ac:dyDescent="0.4">
      <c r="C765" s="28"/>
    </row>
    <row r="766" spans="3:3" hidden="1" x14ac:dyDescent="0.4">
      <c r="C766" s="28"/>
    </row>
    <row r="767" spans="3:3" hidden="1" x14ac:dyDescent="0.4">
      <c r="C767" s="28"/>
    </row>
    <row r="768" spans="3:3" hidden="1" x14ac:dyDescent="0.4">
      <c r="C768" s="28"/>
    </row>
    <row r="769" spans="3:3" hidden="1" x14ac:dyDescent="0.4">
      <c r="C769" s="28"/>
    </row>
    <row r="770" spans="3:3" hidden="1" x14ac:dyDescent="0.4">
      <c r="C770" s="28"/>
    </row>
    <row r="771" spans="3:3" hidden="1" x14ac:dyDescent="0.4">
      <c r="C771" s="28"/>
    </row>
    <row r="772" spans="3:3" hidden="1" x14ac:dyDescent="0.4">
      <c r="C772" s="28"/>
    </row>
    <row r="773" spans="3:3" hidden="1" x14ac:dyDescent="0.4">
      <c r="C773" s="28"/>
    </row>
    <row r="774" spans="3:3" hidden="1" x14ac:dyDescent="0.4">
      <c r="C774" s="28"/>
    </row>
    <row r="775" spans="3:3" hidden="1" x14ac:dyDescent="0.4">
      <c r="C775" s="28"/>
    </row>
    <row r="776" spans="3:3" hidden="1" x14ac:dyDescent="0.4">
      <c r="C776" s="28"/>
    </row>
    <row r="777" spans="3:3" hidden="1" x14ac:dyDescent="0.4">
      <c r="C777" s="28"/>
    </row>
    <row r="778" spans="3:3" hidden="1" x14ac:dyDescent="0.4">
      <c r="C778" s="28"/>
    </row>
    <row r="779" spans="3:3" hidden="1" x14ac:dyDescent="0.4">
      <c r="C779" s="28"/>
    </row>
    <row r="780" spans="3:3" hidden="1" x14ac:dyDescent="0.4">
      <c r="C780" s="28"/>
    </row>
    <row r="781" spans="3:3" hidden="1" x14ac:dyDescent="0.4">
      <c r="C781" s="28"/>
    </row>
    <row r="782" spans="3:3" hidden="1" x14ac:dyDescent="0.4">
      <c r="C782" s="28"/>
    </row>
    <row r="783" spans="3:3" hidden="1" x14ac:dyDescent="0.4">
      <c r="C783" s="28"/>
    </row>
    <row r="784" spans="3:3" hidden="1" x14ac:dyDescent="0.4">
      <c r="C784" s="28"/>
    </row>
    <row r="785" spans="3:3" hidden="1" x14ac:dyDescent="0.4">
      <c r="C785" s="28"/>
    </row>
    <row r="786" spans="3:3" hidden="1" x14ac:dyDescent="0.4">
      <c r="C786" s="28"/>
    </row>
    <row r="787" spans="3:3" hidden="1" x14ac:dyDescent="0.4">
      <c r="C787" s="28"/>
    </row>
    <row r="788" spans="3:3" hidden="1" x14ac:dyDescent="0.4">
      <c r="C788" s="28"/>
    </row>
    <row r="789" spans="3:3" hidden="1" x14ac:dyDescent="0.4">
      <c r="C789" s="28"/>
    </row>
    <row r="790" spans="3:3" hidden="1" x14ac:dyDescent="0.4">
      <c r="C790" s="28"/>
    </row>
    <row r="791" spans="3:3" hidden="1" x14ac:dyDescent="0.4">
      <c r="C791" s="28"/>
    </row>
    <row r="792" spans="3:3" hidden="1" x14ac:dyDescent="0.4">
      <c r="C792" s="28"/>
    </row>
    <row r="793" spans="3:3" hidden="1" x14ac:dyDescent="0.4">
      <c r="C793" s="28"/>
    </row>
    <row r="794" spans="3:3" hidden="1" x14ac:dyDescent="0.4">
      <c r="C794" s="28"/>
    </row>
    <row r="795" spans="3:3" hidden="1" x14ac:dyDescent="0.4">
      <c r="C795" s="28"/>
    </row>
    <row r="796" spans="3:3" hidden="1" x14ac:dyDescent="0.4">
      <c r="C796" s="28"/>
    </row>
    <row r="797" spans="3:3" hidden="1" x14ac:dyDescent="0.4">
      <c r="C797" s="28"/>
    </row>
    <row r="798" spans="3:3" hidden="1" x14ac:dyDescent="0.4">
      <c r="C798" s="28"/>
    </row>
    <row r="799" spans="3:3" hidden="1" x14ac:dyDescent="0.4">
      <c r="C799" s="28"/>
    </row>
    <row r="800" spans="3:3" hidden="1" x14ac:dyDescent="0.4">
      <c r="C800" s="28"/>
    </row>
    <row r="801" spans="3:3" hidden="1" x14ac:dyDescent="0.4">
      <c r="C801" s="28"/>
    </row>
    <row r="802" spans="3:3" hidden="1" x14ac:dyDescent="0.4">
      <c r="C802" s="28"/>
    </row>
    <row r="803" spans="3:3" hidden="1" x14ac:dyDescent="0.4">
      <c r="C803" s="28"/>
    </row>
    <row r="804" spans="3:3" hidden="1" x14ac:dyDescent="0.4">
      <c r="C804" s="28"/>
    </row>
    <row r="805" spans="3:3" hidden="1" x14ac:dyDescent="0.4">
      <c r="C805" s="28"/>
    </row>
    <row r="806" spans="3:3" hidden="1" x14ac:dyDescent="0.4">
      <c r="C806" s="28"/>
    </row>
    <row r="807" spans="3:3" hidden="1" x14ac:dyDescent="0.4">
      <c r="C807" s="28"/>
    </row>
    <row r="808" spans="3:3" hidden="1" x14ac:dyDescent="0.4">
      <c r="C808" s="28"/>
    </row>
    <row r="809" spans="3:3" hidden="1" x14ac:dyDescent="0.4">
      <c r="C809" s="28"/>
    </row>
    <row r="810" spans="3:3" hidden="1" x14ac:dyDescent="0.4">
      <c r="C810" s="28"/>
    </row>
    <row r="811" spans="3:3" hidden="1" x14ac:dyDescent="0.4">
      <c r="C811" s="28"/>
    </row>
    <row r="812" spans="3:3" hidden="1" x14ac:dyDescent="0.4">
      <c r="C812" s="28"/>
    </row>
    <row r="813" spans="3:3" hidden="1" x14ac:dyDescent="0.4">
      <c r="C813" s="28"/>
    </row>
    <row r="814" spans="3:3" hidden="1" x14ac:dyDescent="0.4">
      <c r="C814" s="28"/>
    </row>
    <row r="815" spans="3:3" hidden="1" x14ac:dyDescent="0.4">
      <c r="C815" s="28"/>
    </row>
    <row r="816" spans="3:3" hidden="1" x14ac:dyDescent="0.4">
      <c r="C816" s="28"/>
    </row>
    <row r="817" spans="3:3" hidden="1" x14ac:dyDescent="0.4">
      <c r="C817" s="28"/>
    </row>
    <row r="818" spans="3:3" hidden="1" x14ac:dyDescent="0.4">
      <c r="C818" s="28"/>
    </row>
    <row r="819" spans="3:3" hidden="1" x14ac:dyDescent="0.4">
      <c r="C819" s="28"/>
    </row>
    <row r="820" spans="3:3" hidden="1" x14ac:dyDescent="0.4">
      <c r="C820" s="28"/>
    </row>
    <row r="821" spans="3:3" hidden="1" x14ac:dyDescent="0.4">
      <c r="C821" s="28"/>
    </row>
    <row r="822" spans="3:3" hidden="1" x14ac:dyDescent="0.4">
      <c r="C822" s="28"/>
    </row>
    <row r="823" spans="3:3" hidden="1" x14ac:dyDescent="0.4">
      <c r="C823" s="28"/>
    </row>
    <row r="824" spans="3:3" hidden="1" x14ac:dyDescent="0.4">
      <c r="C824" s="28"/>
    </row>
    <row r="825" spans="3:3" hidden="1" x14ac:dyDescent="0.4">
      <c r="C825" s="28"/>
    </row>
    <row r="826" spans="3:3" hidden="1" x14ac:dyDescent="0.4">
      <c r="C826" s="28"/>
    </row>
    <row r="827" spans="3:3" hidden="1" x14ac:dyDescent="0.4">
      <c r="C827" s="28"/>
    </row>
    <row r="828" spans="3:3" hidden="1" x14ac:dyDescent="0.4">
      <c r="C828" s="28"/>
    </row>
    <row r="829" spans="3:3" hidden="1" x14ac:dyDescent="0.4">
      <c r="C829" s="28"/>
    </row>
    <row r="830" spans="3:3" hidden="1" x14ac:dyDescent="0.4">
      <c r="C830" s="28"/>
    </row>
    <row r="831" spans="3:3" hidden="1" x14ac:dyDescent="0.4">
      <c r="C831" s="28"/>
    </row>
    <row r="832" spans="3:3" hidden="1" x14ac:dyDescent="0.4">
      <c r="C832" s="28"/>
    </row>
    <row r="833" spans="3:3" hidden="1" x14ac:dyDescent="0.4">
      <c r="C833" s="28"/>
    </row>
    <row r="834" spans="3:3" hidden="1" x14ac:dyDescent="0.4">
      <c r="C834" s="28"/>
    </row>
    <row r="835" spans="3:3" hidden="1" x14ac:dyDescent="0.4">
      <c r="C835" s="28"/>
    </row>
    <row r="836" spans="3:3" hidden="1" x14ac:dyDescent="0.4">
      <c r="C836" s="28"/>
    </row>
    <row r="837" spans="3:3" hidden="1" x14ac:dyDescent="0.4">
      <c r="C837" s="28"/>
    </row>
    <row r="838" spans="3:3" hidden="1" x14ac:dyDescent="0.4">
      <c r="C838" s="28"/>
    </row>
    <row r="839" spans="3:3" hidden="1" x14ac:dyDescent="0.4">
      <c r="C839" s="28"/>
    </row>
    <row r="840" spans="3:3" hidden="1" x14ac:dyDescent="0.4">
      <c r="C840" s="28"/>
    </row>
    <row r="841" spans="3:3" hidden="1" x14ac:dyDescent="0.4">
      <c r="C841" s="28"/>
    </row>
    <row r="842" spans="3:3" hidden="1" x14ac:dyDescent="0.4">
      <c r="C842" s="28"/>
    </row>
    <row r="843" spans="3:3" hidden="1" x14ac:dyDescent="0.4">
      <c r="C843" s="28"/>
    </row>
    <row r="844" spans="3:3" hidden="1" x14ac:dyDescent="0.4">
      <c r="C844" s="28"/>
    </row>
    <row r="845" spans="3:3" hidden="1" x14ac:dyDescent="0.4">
      <c r="C845" s="28"/>
    </row>
    <row r="846" spans="3:3" hidden="1" x14ac:dyDescent="0.4">
      <c r="C846" s="28"/>
    </row>
    <row r="847" spans="3:3" hidden="1" x14ac:dyDescent="0.4">
      <c r="C847" s="28"/>
    </row>
    <row r="848" spans="3:3" hidden="1" x14ac:dyDescent="0.4">
      <c r="C848" s="28"/>
    </row>
    <row r="849" spans="3:3" hidden="1" x14ac:dyDescent="0.4">
      <c r="C849" s="28"/>
    </row>
    <row r="850" spans="3:3" hidden="1" x14ac:dyDescent="0.4">
      <c r="C850" s="28"/>
    </row>
    <row r="851" spans="3:3" hidden="1" x14ac:dyDescent="0.4">
      <c r="C851" s="28"/>
    </row>
    <row r="852" spans="3:3" hidden="1" x14ac:dyDescent="0.4">
      <c r="C852" s="28"/>
    </row>
    <row r="853" spans="3:3" hidden="1" x14ac:dyDescent="0.4">
      <c r="C853" s="28"/>
    </row>
    <row r="854" spans="3:3" hidden="1" x14ac:dyDescent="0.4">
      <c r="C854" s="28"/>
    </row>
    <row r="855" spans="3:3" hidden="1" x14ac:dyDescent="0.4">
      <c r="C855" s="28"/>
    </row>
    <row r="856" spans="3:3" hidden="1" x14ac:dyDescent="0.4">
      <c r="C856" s="28"/>
    </row>
    <row r="857" spans="3:3" hidden="1" x14ac:dyDescent="0.4">
      <c r="C857" s="28"/>
    </row>
    <row r="858" spans="3:3" hidden="1" x14ac:dyDescent="0.4">
      <c r="C858" s="28"/>
    </row>
    <row r="859" spans="3:3" hidden="1" x14ac:dyDescent="0.4">
      <c r="C859" s="28"/>
    </row>
    <row r="860" spans="3:3" hidden="1" x14ac:dyDescent="0.4">
      <c r="C860" s="28"/>
    </row>
    <row r="861" spans="3:3" hidden="1" x14ac:dyDescent="0.4">
      <c r="C861" s="28"/>
    </row>
    <row r="862" spans="3:3" hidden="1" x14ac:dyDescent="0.4">
      <c r="C862" s="28"/>
    </row>
    <row r="863" spans="3:3" hidden="1" x14ac:dyDescent="0.4">
      <c r="C863" s="28"/>
    </row>
    <row r="864" spans="3:3" hidden="1" x14ac:dyDescent="0.4">
      <c r="C864" s="28"/>
    </row>
    <row r="865" spans="3:3" hidden="1" x14ac:dyDescent="0.4">
      <c r="C865" s="28"/>
    </row>
    <row r="866" spans="3:3" hidden="1" x14ac:dyDescent="0.4">
      <c r="C866" s="28"/>
    </row>
    <row r="867" spans="3:3" hidden="1" x14ac:dyDescent="0.4">
      <c r="C867" s="28"/>
    </row>
    <row r="868" spans="3:3" hidden="1" x14ac:dyDescent="0.4">
      <c r="C868" s="28"/>
    </row>
    <row r="869" spans="3:3" hidden="1" x14ac:dyDescent="0.4">
      <c r="C869" s="28"/>
    </row>
    <row r="870" spans="3:3" hidden="1" x14ac:dyDescent="0.4">
      <c r="C870" s="28"/>
    </row>
    <row r="871" spans="3:3" hidden="1" x14ac:dyDescent="0.4">
      <c r="C871" s="28"/>
    </row>
    <row r="872" spans="3:3" hidden="1" x14ac:dyDescent="0.4">
      <c r="C872" s="28"/>
    </row>
    <row r="873" spans="3:3" hidden="1" x14ac:dyDescent="0.4">
      <c r="C873" s="28"/>
    </row>
    <row r="874" spans="3:3" hidden="1" x14ac:dyDescent="0.4">
      <c r="C874" s="28"/>
    </row>
    <row r="875" spans="3:3" hidden="1" x14ac:dyDescent="0.4">
      <c r="C875" s="28"/>
    </row>
    <row r="876" spans="3:3" hidden="1" x14ac:dyDescent="0.4">
      <c r="C876" s="28"/>
    </row>
    <row r="877" spans="3:3" hidden="1" x14ac:dyDescent="0.4">
      <c r="C877" s="28"/>
    </row>
    <row r="878" spans="3:3" hidden="1" x14ac:dyDescent="0.4">
      <c r="C878" s="28"/>
    </row>
    <row r="879" spans="3:3" hidden="1" x14ac:dyDescent="0.4">
      <c r="C879" s="28"/>
    </row>
    <row r="880" spans="3:3" hidden="1" x14ac:dyDescent="0.4">
      <c r="C880" s="28"/>
    </row>
    <row r="881" spans="3:3" hidden="1" x14ac:dyDescent="0.4">
      <c r="C881" s="28"/>
    </row>
    <row r="882" spans="3:3" hidden="1" x14ac:dyDescent="0.4">
      <c r="C882" s="28"/>
    </row>
    <row r="883" spans="3:3" hidden="1" x14ac:dyDescent="0.4">
      <c r="C883" s="28"/>
    </row>
    <row r="884" spans="3:3" hidden="1" x14ac:dyDescent="0.4">
      <c r="C884" s="28"/>
    </row>
    <row r="885" spans="3:3" hidden="1" x14ac:dyDescent="0.4">
      <c r="C885" s="28"/>
    </row>
    <row r="886" spans="3:3" hidden="1" x14ac:dyDescent="0.4">
      <c r="C886" s="28"/>
    </row>
    <row r="887" spans="3:3" hidden="1" x14ac:dyDescent="0.4">
      <c r="C887" s="28"/>
    </row>
    <row r="888" spans="3:3" hidden="1" x14ac:dyDescent="0.4">
      <c r="C888" s="28"/>
    </row>
    <row r="889" spans="3:3" hidden="1" x14ac:dyDescent="0.4">
      <c r="C889" s="28"/>
    </row>
    <row r="890" spans="3:3" hidden="1" x14ac:dyDescent="0.4">
      <c r="C890" s="28"/>
    </row>
    <row r="891" spans="3:3" hidden="1" x14ac:dyDescent="0.4">
      <c r="C891" s="28"/>
    </row>
    <row r="892" spans="3:3" hidden="1" x14ac:dyDescent="0.4">
      <c r="C892" s="28"/>
    </row>
    <row r="893" spans="3:3" hidden="1" x14ac:dyDescent="0.4">
      <c r="C893" s="28"/>
    </row>
    <row r="894" spans="3:3" hidden="1" x14ac:dyDescent="0.4">
      <c r="C894" s="28"/>
    </row>
    <row r="895" spans="3:3" hidden="1" x14ac:dyDescent="0.4">
      <c r="C895" s="28"/>
    </row>
    <row r="896" spans="3:3" hidden="1" x14ac:dyDescent="0.4">
      <c r="C896" s="28"/>
    </row>
    <row r="897" spans="3:3" hidden="1" x14ac:dyDescent="0.4">
      <c r="C897" s="28"/>
    </row>
    <row r="898" spans="3:3" hidden="1" x14ac:dyDescent="0.4">
      <c r="C898" s="28"/>
    </row>
    <row r="899" spans="3:3" hidden="1" x14ac:dyDescent="0.4">
      <c r="C899" s="28"/>
    </row>
    <row r="900" spans="3:3" hidden="1" x14ac:dyDescent="0.4">
      <c r="C900" s="28"/>
    </row>
    <row r="901" spans="3:3" hidden="1" x14ac:dyDescent="0.4">
      <c r="C901" s="28"/>
    </row>
    <row r="902" spans="3:3" hidden="1" x14ac:dyDescent="0.4">
      <c r="C902" s="28"/>
    </row>
    <row r="903" spans="3:3" hidden="1" x14ac:dyDescent="0.4">
      <c r="C903" s="28"/>
    </row>
    <row r="904" spans="3:3" hidden="1" x14ac:dyDescent="0.4">
      <c r="C904" s="28"/>
    </row>
    <row r="905" spans="3:3" hidden="1" x14ac:dyDescent="0.4">
      <c r="C905" s="28"/>
    </row>
    <row r="906" spans="3:3" hidden="1" x14ac:dyDescent="0.4">
      <c r="C906" s="28"/>
    </row>
    <row r="907" spans="3:3" hidden="1" x14ac:dyDescent="0.4">
      <c r="C907" s="28"/>
    </row>
    <row r="908" spans="3:3" hidden="1" x14ac:dyDescent="0.4">
      <c r="C908" s="28"/>
    </row>
    <row r="909" spans="3:3" hidden="1" x14ac:dyDescent="0.4">
      <c r="C909" s="28"/>
    </row>
    <row r="910" spans="3:3" hidden="1" x14ac:dyDescent="0.4">
      <c r="C910" s="28"/>
    </row>
    <row r="911" spans="3:3" hidden="1" x14ac:dyDescent="0.4">
      <c r="C911" s="28"/>
    </row>
    <row r="912" spans="3:3" hidden="1" x14ac:dyDescent="0.4">
      <c r="C912" s="28"/>
    </row>
    <row r="913" spans="3:3" hidden="1" x14ac:dyDescent="0.4">
      <c r="C913" s="28"/>
    </row>
    <row r="914" spans="3:3" hidden="1" x14ac:dyDescent="0.4">
      <c r="C914" s="28"/>
    </row>
    <row r="915" spans="3:3" hidden="1" x14ac:dyDescent="0.4">
      <c r="C915" s="28"/>
    </row>
    <row r="916" spans="3:3" hidden="1" x14ac:dyDescent="0.4">
      <c r="C916" s="28"/>
    </row>
    <row r="917" spans="3:3" hidden="1" x14ac:dyDescent="0.4">
      <c r="C917" s="28"/>
    </row>
    <row r="918" spans="3:3" hidden="1" x14ac:dyDescent="0.4">
      <c r="C918" s="28"/>
    </row>
    <row r="919" spans="3:3" hidden="1" x14ac:dyDescent="0.4">
      <c r="C919" s="28"/>
    </row>
    <row r="920" spans="3:3" hidden="1" x14ac:dyDescent="0.4">
      <c r="C920" s="28"/>
    </row>
    <row r="921" spans="3:3" hidden="1" x14ac:dyDescent="0.4">
      <c r="C921" s="28"/>
    </row>
    <row r="922" spans="3:3" hidden="1" x14ac:dyDescent="0.4">
      <c r="C922" s="28"/>
    </row>
    <row r="923" spans="3:3" hidden="1" x14ac:dyDescent="0.4">
      <c r="C923" s="28"/>
    </row>
    <row r="924" spans="3:3" hidden="1" x14ac:dyDescent="0.4">
      <c r="C924" s="28"/>
    </row>
    <row r="925" spans="3:3" hidden="1" x14ac:dyDescent="0.4">
      <c r="C925" s="28"/>
    </row>
    <row r="926" spans="3:3" hidden="1" x14ac:dyDescent="0.4">
      <c r="C926" s="28"/>
    </row>
    <row r="927" spans="3:3" hidden="1" x14ac:dyDescent="0.4">
      <c r="C927" s="28"/>
    </row>
    <row r="928" spans="3:3" hidden="1" x14ac:dyDescent="0.4">
      <c r="C928" s="28"/>
    </row>
    <row r="929" spans="3:3" hidden="1" x14ac:dyDescent="0.4">
      <c r="C929" s="28"/>
    </row>
    <row r="930" spans="3:3" hidden="1" x14ac:dyDescent="0.4">
      <c r="C930" s="28"/>
    </row>
    <row r="931" spans="3:3" hidden="1" x14ac:dyDescent="0.4">
      <c r="C931" s="28"/>
    </row>
    <row r="932" spans="3:3" hidden="1" x14ac:dyDescent="0.4">
      <c r="C932" s="28"/>
    </row>
    <row r="933" spans="3:3" hidden="1" x14ac:dyDescent="0.4">
      <c r="C933" s="28"/>
    </row>
    <row r="934" spans="3:3" hidden="1" x14ac:dyDescent="0.4">
      <c r="C934" s="28"/>
    </row>
    <row r="935" spans="3:3" hidden="1" x14ac:dyDescent="0.4">
      <c r="C935" s="28"/>
    </row>
    <row r="936" spans="3:3" hidden="1" x14ac:dyDescent="0.4">
      <c r="C936" s="28"/>
    </row>
    <row r="937" spans="3:3" hidden="1" x14ac:dyDescent="0.4">
      <c r="C937" s="28"/>
    </row>
    <row r="938" spans="3:3" hidden="1" x14ac:dyDescent="0.4">
      <c r="C938" s="28"/>
    </row>
    <row r="939" spans="3:3" hidden="1" x14ac:dyDescent="0.4">
      <c r="C939" s="28"/>
    </row>
    <row r="940" spans="3:3" hidden="1" x14ac:dyDescent="0.4">
      <c r="C940" s="28"/>
    </row>
    <row r="941" spans="3:3" hidden="1" x14ac:dyDescent="0.4">
      <c r="C941" s="28"/>
    </row>
    <row r="942" spans="3:3" hidden="1" x14ac:dyDescent="0.4">
      <c r="C942" s="28"/>
    </row>
    <row r="943" spans="3:3" hidden="1" x14ac:dyDescent="0.4">
      <c r="C943" s="28"/>
    </row>
    <row r="944" spans="3:3" hidden="1" x14ac:dyDescent="0.4">
      <c r="C944" s="28"/>
    </row>
    <row r="945" spans="3:3" hidden="1" x14ac:dyDescent="0.4">
      <c r="C945" s="28"/>
    </row>
    <row r="946" spans="3:3" hidden="1" x14ac:dyDescent="0.4">
      <c r="C946" s="28"/>
    </row>
    <row r="947" spans="3:3" hidden="1" x14ac:dyDescent="0.4">
      <c r="C947" s="28"/>
    </row>
    <row r="948" spans="3:3" hidden="1" x14ac:dyDescent="0.4">
      <c r="C948" s="28"/>
    </row>
    <row r="949" spans="3:3" hidden="1" x14ac:dyDescent="0.4">
      <c r="C949" s="28"/>
    </row>
    <row r="950" spans="3:3" hidden="1" x14ac:dyDescent="0.4">
      <c r="C950" s="28"/>
    </row>
    <row r="951" spans="3:3" hidden="1" x14ac:dyDescent="0.4">
      <c r="C951" s="28"/>
    </row>
    <row r="952" spans="3:3" hidden="1" x14ac:dyDescent="0.4">
      <c r="C952" s="28"/>
    </row>
    <row r="953" spans="3:3" hidden="1" x14ac:dyDescent="0.4">
      <c r="C953" s="28"/>
    </row>
    <row r="954" spans="3:3" hidden="1" x14ac:dyDescent="0.4">
      <c r="C954" s="28"/>
    </row>
    <row r="955" spans="3:3" hidden="1" x14ac:dyDescent="0.4">
      <c r="C955" s="28"/>
    </row>
    <row r="956" spans="3:3" hidden="1" x14ac:dyDescent="0.4">
      <c r="C956" s="28"/>
    </row>
    <row r="957" spans="3:3" hidden="1" x14ac:dyDescent="0.4">
      <c r="C957" s="28"/>
    </row>
    <row r="958" spans="3:3" hidden="1" x14ac:dyDescent="0.4">
      <c r="C958" s="28"/>
    </row>
    <row r="959" spans="3:3" hidden="1" x14ac:dyDescent="0.4">
      <c r="C959" s="28"/>
    </row>
    <row r="960" spans="3:3" hidden="1" x14ac:dyDescent="0.4">
      <c r="C960" s="28"/>
    </row>
    <row r="961" spans="3:3" hidden="1" x14ac:dyDescent="0.4">
      <c r="C961" s="28"/>
    </row>
    <row r="962" spans="3:3" hidden="1" x14ac:dyDescent="0.4">
      <c r="C962" s="28"/>
    </row>
    <row r="963" spans="3:3" hidden="1" x14ac:dyDescent="0.4">
      <c r="C963" s="28"/>
    </row>
    <row r="964" spans="3:3" hidden="1" x14ac:dyDescent="0.4">
      <c r="C964" s="28"/>
    </row>
    <row r="965" spans="3:3" hidden="1" x14ac:dyDescent="0.4">
      <c r="C965" s="28"/>
    </row>
    <row r="966" spans="3:3" hidden="1" x14ac:dyDescent="0.4">
      <c r="C966" s="28"/>
    </row>
    <row r="967" spans="3:3" hidden="1" x14ac:dyDescent="0.4">
      <c r="C967" s="28"/>
    </row>
    <row r="968" spans="3:3" hidden="1" x14ac:dyDescent="0.4">
      <c r="C968" s="28"/>
    </row>
    <row r="969" spans="3:3" hidden="1" x14ac:dyDescent="0.4">
      <c r="C969" s="28"/>
    </row>
    <row r="970" spans="3:3" hidden="1" x14ac:dyDescent="0.4">
      <c r="C970" s="28"/>
    </row>
    <row r="971" spans="3:3" hidden="1" x14ac:dyDescent="0.4">
      <c r="C971" s="28"/>
    </row>
    <row r="972" spans="3:3" hidden="1" x14ac:dyDescent="0.4">
      <c r="C972" s="28"/>
    </row>
    <row r="973" spans="3:3" hidden="1" x14ac:dyDescent="0.4">
      <c r="C973" s="28"/>
    </row>
    <row r="974" spans="3:3" hidden="1" x14ac:dyDescent="0.4">
      <c r="C974" s="28"/>
    </row>
    <row r="975" spans="3:3" hidden="1" x14ac:dyDescent="0.4">
      <c r="C975" s="28"/>
    </row>
    <row r="976" spans="3:3" hidden="1" x14ac:dyDescent="0.4">
      <c r="C976" s="28"/>
    </row>
    <row r="977" spans="3:3" hidden="1" x14ac:dyDescent="0.4">
      <c r="C977" s="28"/>
    </row>
    <row r="978" spans="3:3" hidden="1" x14ac:dyDescent="0.4">
      <c r="C978" s="28"/>
    </row>
    <row r="979" spans="3:3" hidden="1" x14ac:dyDescent="0.4">
      <c r="C979" s="28"/>
    </row>
    <row r="980" spans="3:3" hidden="1" x14ac:dyDescent="0.4">
      <c r="C980" s="28"/>
    </row>
    <row r="981" spans="3:3" hidden="1" x14ac:dyDescent="0.4">
      <c r="C981" s="28"/>
    </row>
    <row r="982" spans="3:3" hidden="1" x14ac:dyDescent="0.4">
      <c r="C982" s="28"/>
    </row>
    <row r="983" spans="3:3" hidden="1" x14ac:dyDescent="0.4">
      <c r="C983" s="28"/>
    </row>
    <row r="984" spans="3:3" hidden="1" x14ac:dyDescent="0.4">
      <c r="C984" s="28"/>
    </row>
    <row r="985" spans="3:3" hidden="1" x14ac:dyDescent="0.4">
      <c r="C985" s="28"/>
    </row>
    <row r="986" spans="3:3" hidden="1" x14ac:dyDescent="0.4">
      <c r="C986" s="28"/>
    </row>
    <row r="987" spans="3:3" hidden="1" x14ac:dyDescent="0.4">
      <c r="C987" s="28"/>
    </row>
    <row r="988" spans="3:3" hidden="1" x14ac:dyDescent="0.4">
      <c r="C988" s="28"/>
    </row>
    <row r="989" spans="3:3" hidden="1" x14ac:dyDescent="0.4">
      <c r="C989" s="28"/>
    </row>
    <row r="990" spans="3:3" hidden="1" x14ac:dyDescent="0.4">
      <c r="C990" s="28"/>
    </row>
    <row r="991" spans="3:3" hidden="1" x14ac:dyDescent="0.4">
      <c r="C991" s="28"/>
    </row>
    <row r="992" spans="3:3" hidden="1" x14ac:dyDescent="0.4">
      <c r="C992" s="28"/>
    </row>
    <row r="993" spans="3:3" hidden="1" x14ac:dyDescent="0.4">
      <c r="C993" s="28"/>
    </row>
    <row r="994" spans="3:3" hidden="1" x14ac:dyDescent="0.4">
      <c r="C994" s="28"/>
    </row>
    <row r="995" spans="3:3" hidden="1" x14ac:dyDescent="0.4">
      <c r="C995" s="28"/>
    </row>
    <row r="996" spans="3:3" hidden="1" x14ac:dyDescent="0.4">
      <c r="C996" s="28"/>
    </row>
    <row r="997" spans="3:3" hidden="1" x14ac:dyDescent="0.4">
      <c r="C997" s="28"/>
    </row>
    <row r="998" spans="3:3" hidden="1" x14ac:dyDescent="0.4">
      <c r="C998" s="28"/>
    </row>
    <row r="999" spans="3:3" hidden="1" x14ac:dyDescent="0.4">
      <c r="C999" s="28"/>
    </row>
    <row r="1000" spans="3:3" hidden="1" x14ac:dyDescent="0.4">
      <c r="C1000" s="28"/>
    </row>
    <row r="1001" spans="3:3" hidden="1" x14ac:dyDescent="0.4">
      <c r="C1001" s="28"/>
    </row>
    <row r="1002" spans="3:3" hidden="1" x14ac:dyDescent="0.4">
      <c r="C1002" s="28"/>
    </row>
    <row r="1003" spans="3:3" hidden="1" x14ac:dyDescent="0.4">
      <c r="C1003" s="28"/>
    </row>
    <row r="1004" spans="3:3" hidden="1" x14ac:dyDescent="0.4">
      <c r="C1004" s="28"/>
    </row>
    <row r="1005" spans="3:3" hidden="1" x14ac:dyDescent="0.4">
      <c r="C1005" s="28"/>
    </row>
    <row r="1006" spans="3:3" hidden="1" x14ac:dyDescent="0.4">
      <c r="C1006" s="28"/>
    </row>
    <row r="1007" spans="3:3" hidden="1" x14ac:dyDescent="0.4">
      <c r="C1007" s="28"/>
    </row>
    <row r="1008" spans="3:3" hidden="1" x14ac:dyDescent="0.4">
      <c r="C1008" s="28"/>
    </row>
    <row r="1009" spans="3:3" hidden="1" x14ac:dyDescent="0.4">
      <c r="C1009" s="28"/>
    </row>
    <row r="1010" spans="3:3" hidden="1" x14ac:dyDescent="0.4">
      <c r="C1010" s="28"/>
    </row>
    <row r="1011" spans="3:3" hidden="1" x14ac:dyDescent="0.4">
      <c r="C1011" s="28"/>
    </row>
    <row r="1012" spans="3:3" hidden="1" x14ac:dyDescent="0.4">
      <c r="C1012" s="28"/>
    </row>
    <row r="1013" spans="3:3" hidden="1" x14ac:dyDescent="0.4">
      <c r="C1013" s="28"/>
    </row>
    <row r="1014" spans="3:3" hidden="1" x14ac:dyDescent="0.4">
      <c r="C1014" s="28"/>
    </row>
    <row r="1015" spans="3:3" hidden="1" x14ac:dyDescent="0.4">
      <c r="C1015" s="28"/>
    </row>
    <row r="1016" spans="3:3" hidden="1" x14ac:dyDescent="0.4">
      <c r="C1016" s="28"/>
    </row>
    <row r="1017" spans="3:3" hidden="1" x14ac:dyDescent="0.4">
      <c r="C1017" s="28"/>
    </row>
    <row r="1018" spans="3:3" hidden="1" x14ac:dyDescent="0.4">
      <c r="C1018" s="28"/>
    </row>
    <row r="1019" spans="3:3" hidden="1" x14ac:dyDescent="0.4">
      <c r="C1019" s="28"/>
    </row>
    <row r="1020" spans="3:3" hidden="1" x14ac:dyDescent="0.4">
      <c r="C1020" s="28"/>
    </row>
    <row r="1021" spans="3:3" hidden="1" x14ac:dyDescent="0.4">
      <c r="C1021" s="28"/>
    </row>
    <row r="1022" spans="3:3" hidden="1" x14ac:dyDescent="0.4">
      <c r="C1022" s="28"/>
    </row>
    <row r="1023" spans="3:3" hidden="1" x14ac:dyDescent="0.4">
      <c r="C1023" s="28"/>
    </row>
    <row r="1024" spans="3:3" hidden="1" x14ac:dyDescent="0.4">
      <c r="C1024" s="28"/>
    </row>
    <row r="1025" spans="3:3" hidden="1" x14ac:dyDescent="0.4">
      <c r="C1025" s="28"/>
    </row>
    <row r="1026" spans="3:3" hidden="1" x14ac:dyDescent="0.4">
      <c r="C1026" s="28"/>
    </row>
    <row r="1027" spans="3:3" hidden="1" x14ac:dyDescent="0.4">
      <c r="C1027" s="28"/>
    </row>
    <row r="1028" spans="3:3" hidden="1" x14ac:dyDescent="0.4">
      <c r="C1028" s="28"/>
    </row>
    <row r="1029" spans="3:3" hidden="1" x14ac:dyDescent="0.4">
      <c r="C1029" s="28"/>
    </row>
    <row r="1030" spans="3:3" hidden="1" x14ac:dyDescent="0.4">
      <c r="C1030" s="28"/>
    </row>
    <row r="1031" spans="3:3" hidden="1" x14ac:dyDescent="0.4">
      <c r="C1031" s="28"/>
    </row>
    <row r="1032" spans="3:3" hidden="1" x14ac:dyDescent="0.4">
      <c r="C1032" s="28"/>
    </row>
    <row r="1033" spans="3:3" hidden="1" x14ac:dyDescent="0.4">
      <c r="C1033" s="28"/>
    </row>
    <row r="1034" spans="3:3" hidden="1" x14ac:dyDescent="0.4">
      <c r="C1034" s="28"/>
    </row>
    <row r="1035" spans="3:3" hidden="1" x14ac:dyDescent="0.4">
      <c r="C1035" s="28"/>
    </row>
    <row r="1036" spans="3:3" hidden="1" x14ac:dyDescent="0.4">
      <c r="C1036" s="28"/>
    </row>
    <row r="1037" spans="3:3" hidden="1" x14ac:dyDescent="0.4">
      <c r="C1037" s="28"/>
    </row>
    <row r="1038" spans="3:3" hidden="1" x14ac:dyDescent="0.4">
      <c r="C1038" s="28"/>
    </row>
    <row r="1039" spans="3:3" hidden="1" x14ac:dyDescent="0.4">
      <c r="C1039" s="28"/>
    </row>
    <row r="1040" spans="3:3" hidden="1" x14ac:dyDescent="0.4">
      <c r="C1040" s="28"/>
    </row>
    <row r="1041" spans="3:3" hidden="1" x14ac:dyDescent="0.4">
      <c r="C1041" s="28"/>
    </row>
    <row r="1042" spans="3:3" hidden="1" x14ac:dyDescent="0.4">
      <c r="C1042" s="28"/>
    </row>
    <row r="1043" spans="3:3" hidden="1" x14ac:dyDescent="0.4">
      <c r="C1043" s="28"/>
    </row>
    <row r="1044" spans="3:3" hidden="1" x14ac:dyDescent="0.4">
      <c r="C1044" s="28"/>
    </row>
    <row r="1045" spans="3:3" hidden="1" x14ac:dyDescent="0.4">
      <c r="C1045" s="28"/>
    </row>
    <row r="1046" spans="3:3" hidden="1" x14ac:dyDescent="0.4">
      <c r="C1046" s="28"/>
    </row>
    <row r="1047" spans="3:3" hidden="1" x14ac:dyDescent="0.4">
      <c r="C1047" s="28"/>
    </row>
    <row r="1048" spans="3:3" hidden="1" x14ac:dyDescent="0.4">
      <c r="C1048" s="28"/>
    </row>
    <row r="1049" spans="3:3" hidden="1" x14ac:dyDescent="0.4">
      <c r="C1049" s="28"/>
    </row>
    <row r="1050" spans="3:3" hidden="1" x14ac:dyDescent="0.4">
      <c r="C1050" s="28"/>
    </row>
    <row r="1051" spans="3:3" hidden="1" x14ac:dyDescent="0.4">
      <c r="C1051" s="28"/>
    </row>
    <row r="1052" spans="3:3" hidden="1" x14ac:dyDescent="0.4">
      <c r="C1052" s="28"/>
    </row>
    <row r="1053" spans="3:3" hidden="1" x14ac:dyDescent="0.4">
      <c r="C1053" s="28"/>
    </row>
    <row r="1054" spans="3:3" hidden="1" x14ac:dyDescent="0.4">
      <c r="C1054" s="28"/>
    </row>
    <row r="1055" spans="3:3" hidden="1" x14ac:dyDescent="0.4">
      <c r="C1055" s="28"/>
    </row>
    <row r="1056" spans="3:3" x14ac:dyDescent="0.4"/>
  </sheetData>
  <sheetProtection algorithmName="SHA-512" hashValue="rfWTkAq83pRA6gAEUSazfwRhw8T4MbRqqHG/L89Zg1ej8uY+l0v8twLiO7RETqkJUEvaPqfvQSF0zhHcDcMIcQ==" saltValue="WguwQwcp21n+JaKJyDu+JA=="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11" activePane="bottomLeft" state="frozen"/>
      <selection activeCell="B27" sqref="B27"/>
      <selection pane="bottomLeft" activeCell="C12" sqref="C12"/>
    </sheetView>
  </sheetViews>
  <sheetFormatPr defaultColWidth="0" defaultRowHeight="14.5" zeroHeight="1" x14ac:dyDescent="0.35"/>
  <cols>
    <col min="1" max="1" width="3.7265625" style="12" customWidth="1"/>
    <col min="2" max="2" width="49" style="13" customWidth="1"/>
    <col min="3" max="3" width="39.7265625" style="13" customWidth="1"/>
    <col min="4" max="4" width="5" style="12" customWidth="1"/>
    <col min="5" max="7" width="15.1796875" style="12" hidden="1" customWidth="1"/>
    <col min="8" max="8" width="15.26953125" style="12" hidden="1" customWidth="1"/>
    <col min="9" max="256" width="15.1796875" style="12" hidden="1"/>
    <col min="257" max="257" width="3.7265625" style="12" hidden="1"/>
    <col min="258" max="258" width="49" style="12" hidden="1"/>
    <col min="259" max="259" width="32.453125" style="12" hidden="1"/>
    <col min="260" max="260" width="23.1796875" style="12" hidden="1"/>
    <col min="261" max="512" width="15.1796875" style="12" hidden="1"/>
    <col min="513" max="513" width="3.7265625" style="12" hidden="1"/>
    <col min="514" max="514" width="49" style="12" hidden="1"/>
    <col min="515" max="515" width="32.453125" style="12" hidden="1"/>
    <col min="516" max="516" width="23.1796875" style="12" hidden="1"/>
    <col min="517" max="768" width="15.1796875" style="12" hidden="1"/>
    <col min="769" max="769" width="3.7265625" style="12" hidden="1"/>
    <col min="770" max="770" width="49" style="12" hidden="1"/>
    <col min="771" max="771" width="32.453125" style="12" hidden="1"/>
    <col min="772" max="772" width="23.1796875" style="12" hidden="1"/>
    <col min="773" max="1024" width="15.1796875" style="12" hidden="1"/>
    <col min="1025" max="1025" width="3.7265625" style="12" hidden="1"/>
    <col min="1026" max="1026" width="49" style="12" hidden="1"/>
    <col min="1027" max="1027" width="32.453125" style="12" hidden="1"/>
    <col min="1028" max="1028" width="23.1796875" style="12" hidden="1"/>
    <col min="1029" max="1280" width="15.1796875" style="12" hidden="1"/>
    <col min="1281" max="1281" width="3.7265625" style="12" hidden="1"/>
    <col min="1282" max="1282" width="49" style="12" hidden="1"/>
    <col min="1283" max="1283" width="32.453125" style="12" hidden="1"/>
    <col min="1284" max="1284" width="23.1796875" style="12" hidden="1"/>
    <col min="1285" max="1536" width="15.1796875" style="12" hidden="1"/>
    <col min="1537" max="1537" width="3.7265625" style="12" hidden="1"/>
    <col min="1538" max="1538" width="49" style="12" hidden="1"/>
    <col min="1539" max="1539" width="32.453125" style="12" hidden="1"/>
    <col min="1540" max="1540" width="23.1796875" style="12" hidden="1"/>
    <col min="1541" max="1792" width="15.1796875" style="12" hidden="1"/>
    <col min="1793" max="1793" width="3.7265625" style="12" hidden="1"/>
    <col min="1794" max="1794" width="49" style="12" hidden="1"/>
    <col min="1795" max="1795" width="32.453125" style="12" hidden="1"/>
    <col min="1796" max="1796" width="23.1796875" style="12" hidden="1"/>
    <col min="1797" max="2048" width="15.1796875" style="12" hidden="1"/>
    <col min="2049" max="2049" width="3.7265625" style="12" hidden="1"/>
    <col min="2050" max="2050" width="49" style="12" hidden="1"/>
    <col min="2051" max="2051" width="32.453125" style="12" hidden="1"/>
    <col min="2052" max="2052" width="23.1796875" style="12" hidden="1"/>
    <col min="2053" max="2304" width="15.1796875" style="12" hidden="1"/>
    <col min="2305" max="2305" width="3.7265625" style="12" hidden="1"/>
    <col min="2306" max="2306" width="49" style="12" hidden="1"/>
    <col min="2307" max="2307" width="32.453125" style="12" hidden="1"/>
    <col min="2308" max="2308" width="23.1796875" style="12" hidden="1"/>
    <col min="2309" max="2560" width="15.1796875" style="12" hidden="1"/>
    <col min="2561" max="2561" width="3.7265625" style="12" hidden="1"/>
    <col min="2562" max="2562" width="49" style="12" hidden="1"/>
    <col min="2563" max="2563" width="32.453125" style="12" hidden="1"/>
    <col min="2564" max="2564" width="23.1796875" style="12" hidden="1"/>
    <col min="2565" max="2816" width="15.1796875" style="12" hidden="1"/>
    <col min="2817" max="2817" width="3.7265625" style="12" hidden="1"/>
    <col min="2818" max="2818" width="49" style="12" hidden="1"/>
    <col min="2819" max="2819" width="32.453125" style="12" hidden="1"/>
    <col min="2820" max="2820" width="23.1796875" style="12" hidden="1"/>
    <col min="2821" max="3072" width="15.1796875" style="12" hidden="1"/>
    <col min="3073" max="3073" width="3.7265625" style="12" hidden="1"/>
    <col min="3074" max="3074" width="49" style="12" hidden="1"/>
    <col min="3075" max="3075" width="32.453125" style="12" hidden="1"/>
    <col min="3076" max="3076" width="23.1796875" style="12" hidden="1"/>
    <col min="3077" max="3328" width="15.1796875" style="12" hidden="1"/>
    <col min="3329" max="3329" width="3.7265625" style="12" hidden="1"/>
    <col min="3330" max="3330" width="49" style="12" hidden="1"/>
    <col min="3331" max="3331" width="32.453125" style="12" hidden="1"/>
    <col min="3332" max="3332" width="23.1796875" style="12" hidden="1"/>
    <col min="3333" max="3584" width="15.1796875" style="12" hidden="1"/>
    <col min="3585" max="3585" width="3.7265625" style="12" hidden="1"/>
    <col min="3586" max="3586" width="49" style="12" hidden="1"/>
    <col min="3587" max="3587" width="32.453125" style="12" hidden="1"/>
    <col min="3588" max="3588" width="23.1796875" style="12" hidden="1"/>
    <col min="3589" max="3840" width="15.1796875" style="12" hidden="1"/>
    <col min="3841" max="3841" width="3.7265625" style="12" hidden="1"/>
    <col min="3842" max="3842" width="49" style="12" hidden="1"/>
    <col min="3843" max="3843" width="32.453125" style="12" hidden="1"/>
    <col min="3844" max="3844" width="23.1796875" style="12" hidden="1"/>
    <col min="3845" max="4096" width="15.1796875" style="12" hidden="1"/>
    <col min="4097" max="4097" width="3.7265625" style="12" hidden="1"/>
    <col min="4098" max="4098" width="49" style="12" hidden="1"/>
    <col min="4099" max="4099" width="32.453125" style="12" hidden="1"/>
    <col min="4100" max="4100" width="23.1796875" style="12" hidden="1"/>
    <col min="4101" max="4352" width="15.1796875" style="12" hidden="1"/>
    <col min="4353" max="4353" width="3.7265625" style="12" hidden="1"/>
    <col min="4354" max="4354" width="49" style="12" hidden="1"/>
    <col min="4355" max="4355" width="32.453125" style="12" hidden="1"/>
    <col min="4356" max="4356" width="23.1796875" style="12" hidden="1"/>
    <col min="4357" max="4608" width="15.1796875" style="12" hidden="1"/>
    <col min="4609" max="4609" width="3.7265625" style="12" hidden="1"/>
    <col min="4610" max="4610" width="49" style="12" hidden="1"/>
    <col min="4611" max="4611" width="32.453125" style="12" hidden="1"/>
    <col min="4612" max="4612" width="23.1796875" style="12" hidden="1"/>
    <col min="4613" max="4864" width="15.1796875" style="12" hidden="1"/>
    <col min="4865" max="4865" width="3.7265625" style="12" hidden="1"/>
    <col min="4866" max="4866" width="49" style="12" hidden="1"/>
    <col min="4867" max="4867" width="32.453125" style="12" hidden="1"/>
    <col min="4868" max="4868" width="23.1796875" style="12" hidden="1"/>
    <col min="4869" max="5120" width="15.1796875" style="12" hidden="1"/>
    <col min="5121" max="5121" width="3.7265625" style="12" hidden="1"/>
    <col min="5122" max="5122" width="49" style="12" hidden="1"/>
    <col min="5123" max="5123" width="32.453125" style="12" hidden="1"/>
    <col min="5124" max="5124" width="23.1796875" style="12" hidden="1"/>
    <col min="5125" max="5376" width="15.1796875" style="12" hidden="1"/>
    <col min="5377" max="5377" width="3.7265625" style="12" hidden="1"/>
    <col min="5378" max="5378" width="49" style="12" hidden="1"/>
    <col min="5379" max="5379" width="32.453125" style="12" hidden="1"/>
    <col min="5380" max="5380" width="23.1796875" style="12" hidden="1"/>
    <col min="5381" max="5632" width="15.1796875" style="12" hidden="1"/>
    <col min="5633" max="5633" width="3.7265625" style="12" hidden="1"/>
    <col min="5634" max="5634" width="49" style="12" hidden="1"/>
    <col min="5635" max="5635" width="32.453125" style="12" hidden="1"/>
    <col min="5636" max="5636" width="23.1796875" style="12" hidden="1"/>
    <col min="5637" max="5888" width="15.1796875" style="12" hidden="1"/>
    <col min="5889" max="5889" width="3.7265625" style="12" hidden="1"/>
    <col min="5890" max="5890" width="49" style="12" hidden="1"/>
    <col min="5891" max="5891" width="32.453125" style="12" hidden="1"/>
    <col min="5892" max="5892" width="23.1796875" style="12" hidden="1"/>
    <col min="5893" max="6144" width="15.1796875" style="12" hidden="1"/>
    <col min="6145" max="6145" width="3.7265625" style="12" hidden="1"/>
    <col min="6146" max="6146" width="49" style="12" hidden="1"/>
    <col min="6147" max="6147" width="32.453125" style="12" hidden="1"/>
    <col min="6148" max="6148" width="23.1796875" style="12" hidden="1"/>
    <col min="6149" max="6400" width="15.1796875" style="12" hidden="1"/>
    <col min="6401" max="6401" width="3.7265625" style="12" hidden="1"/>
    <col min="6402" max="6402" width="49" style="12" hidden="1"/>
    <col min="6403" max="6403" width="32.453125" style="12" hidden="1"/>
    <col min="6404" max="6404" width="23.1796875" style="12" hidden="1"/>
    <col min="6405" max="6656" width="15.1796875" style="12" hidden="1"/>
    <col min="6657" max="6657" width="3.7265625" style="12" hidden="1"/>
    <col min="6658" max="6658" width="49" style="12" hidden="1"/>
    <col min="6659" max="6659" width="32.453125" style="12" hidden="1"/>
    <col min="6660" max="6660" width="23.1796875" style="12" hidden="1"/>
    <col min="6661" max="6912" width="15.1796875" style="12" hidden="1"/>
    <col min="6913" max="6913" width="3.7265625" style="12" hidden="1"/>
    <col min="6914" max="6914" width="49" style="12" hidden="1"/>
    <col min="6915" max="6915" width="32.453125" style="12" hidden="1"/>
    <col min="6916" max="6916" width="23.1796875" style="12" hidden="1"/>
    <col min="6917" max="7168" width="15.1796875" style="12" hidden="1"/>
    <col min="7169" max="7169" width="3.7265625" style="12" hidden="1"/>
    <col min="7170" max="7170" width="49" style="12" hidden="1"/>
    <col min="7171" max="7171" width="32.453125" style="12" hidden="1"/>
    <col min="7172" max="7172" width="23.1796875" style="12" hidden="1"/>
    <col min="7173" max="7424" width="15.1796875" style="12" hidden="1"/>
    <col min="7425" max="7425" width="3.7265625" style="12" hidden="1"/>
    <col min="7426" max="7426" width="49" style="12" hidden="1"/>
    <col min="7427" max="7427" width="32.453125" style="12" hidden="1"/>
    <col min="7428" max="7428" width="23.1796875" style="12" hidden="1"/>
    <col min="7429" max="7680" width="15.1796875" style="12" hidden="1"/>
    <col min="7681" max="7681" width="3.7265625" style="12" hidden="1"/>
    <col min="7682" max="7682" width="49" style="12" hidden="1"/>
    <col min="7683" max="7683" width="32.453125" style="12" hidden="1"/>
    <col min="7684" max="7684" width="23.1796875" style="12" hidden="1"/>
    <col min="7685" max="7936" width="15.1796875" style="12" hidden="1"/>
    <col min="7937" max="7937" width="3.7265625" style="12" hidden="1"/>
    <col min="7938" max="7938" width="49" style="12" hidden="1"/>
    <col min="7939" max="7939" width="32.453125" style="12" hidden="1"/>
    <col min="7940" max="7940" width="23.1796875" style="12" hidden="1"/>
    <col min="7941" max="8192" width="15.1796875" style="12" hidden="1"/>
    <col min="8193" max="8193" width="3.7265625" style="12" hidden="1"/>
    <col min="8194" max="8194" width="49" style="12" hidden="1"/>
    <col min="8195" max="8195" width="32.453125" style="12" hidden="1"/>
    <col min="8196" max="8196" width="23.1796875" style="12" hidden="1"/>
    <col min="8197" max="8448" width="15.1796875" style="12" hidden="1"/>
    <col min="8449" max="8449" width="3.7265625" style="12" hidden="1"/>
    <col min="8450" max="8450" width="49" style="12" hidden="1"/>
    <col min="8451" max="8451" width="32.453125" style="12" hidden="1"/>
    <col min="8452" max="8452" width="23.1796875" style="12" hidden="1"/>
    <col min="8453" max="8704" width="15.1796875" style="12" hidden="1"/>
    <col min="8705" max="8705" width="3.7265625" style="12" hidden="1"/>
    <col min="8706" max="8706" width="49" style="12" hidden="1"/>
    <col min="8707" max="8707" width="32.453125" style="12" hidden="1"/>
    <col min="8708" max="8708" width="23.1796875" style="12" hidden="1"/>
    <col min="8709" max="8960" width="15.1796875" style="12" hidden="1"/>
    <col min="8961" max="8961" width="3.7265625" style="12" hidden="1"/>
    <col min="8962" max="8962" width="49" style="12" hidden="1"/>
    <col min="8963" max="8963" width="32.453125" style="12" hidden="1"/>
    <col min="8964" max="8964" width="23.1796875" style="12" hidden="1"/>
    <col min="8965" max="9216" width="15.1796875" style="12" hidden="1"/>
    <col min="9217" max="9217" width="3.7265625" style="12" hidden="1"/>
    <col min="9218" max="9218" width="49" style="12" hidden="1"/>
    <col min="9219" max="9219" width="32.453125" style="12" hidden="1"/>
    <col min="9220" max="9220" width="23.1796875" style="12" hidden="1"/>
    <col min="9221" max="9472" width="15.1796875" style="12" hidden="1"/>
    <col min="9473" max="9473" width="3.7265625" style="12" hidden="1"/>
    <col min="9474" max="9474" width="49" style="12" hidden="1"/>
    <col min="9475" max="9475" width="32.453125" style="12" hidden="1"/>
    <col min="9476" max="9476" width="23.1796875" style="12" hidden="1"/>
    <col min="9477" max="9728" width="15.1796875" style="12" hidden="1"/>
    <col min="9729" max="9729" width="3.7265625" style="12" hidden="1"/>
    <col min="9730" max="9730" width="49" style="12" hidden="1"/>
    <col min="9731" max="9731" width="32.453125" style="12" hidden="1"/>
    <col min="9732" max="9732" width="23.1796875" style="12" hidden="1"/>
    <col min="9733" max="9984" width="15.1796875" style="12" hidden="1"/>
    <col min="9985" max="9985" width="3.7265625" style="12" hidden="1"/>
    <col min="9986" max="9986" width="49" style="12" hidden="1"/>
    <col min="9987" max="9987" width="32.453125" style="12" hidden="1"/>
    <col min="9988" max="9988" width="23.1796875" style="12" hidden="1"/>
    <col min="9989" max="10240" width="15.1796875" style="12" hidden="1"/>
    <col min="10241" max="10241" width="3.7265625" style="12" hidden="1"/>
    <col min="10242" max="10242" width="49" style="12" hidden="1"/>
    <col min="10243" max="10243" width="32.453125" style="12" hidden="1"/>
    <col min="10244" max="10244" width="23.1796875" style="12" hidden="1"/>
    <col min="10245" max="10496" width="15.1796875" style="12" hidden="1"/>
    <col min="10497" max="10497" width="3.7265625" style="12" hidden="1"/>
    <col min="10498" max="10498" width="49" style="12" hidden="1"/>
    <col min="10499" max="10499" width="32.453125" style="12" hidden="1"/>
    <col min="10500" max="10500" width="23.1796875" style="12" hidden="1"/>
    <col min="10501" max="10752" width="15.1796875" style="12" hidden="1"/>
    <col min="10753" max="10753" width="3.7265625" style="12" hidden="1"/>
    <col min="10754" max="10754" width="49" style="12" hidden="1"/>
    <col min="10755" max="10755" width="32.453125" style="12" hidden="1"/>
    <col min="10756" max="10756" width="23.1796875" style="12" hidden="1"/>
    <col min="10757" max="11008" width="15.1796875" style="12" hidden="1"/>
    <col min="11009" max="11009" width="3.7265625" style="12" hidden="1"/>
    <col min="11010" max="11010" width="49" style="12" hidden="1"/>
    <col min="11011" max="11011" width="32.453125" style="12" hidden="1"/>
    <col min="11012" max="11012" width="23.1796875" style="12" hidden="1"/>
    <col min="11013" max="11264" width="15.1796875" style="12" hidden="1"/>
    <col min="11265" max="11265" width="3.7265625" style="12" hidden="1"/>
    <col min="11266" max="11266" width="49" style="12" hidden="1"/>
    <col min="11267" max="11267" width="32.453125" style="12" hidden="1"/>
    <col min="11268" max="11268" width="23.1796875" style="12" hidden="1"/>
    <col min="11269" max="11520" width="15.1796875" style="12" hidden="1"/>
    <col min="11521" max="11521" width="3.7265625" style="12" hidden="1"/>
    <col min="11522" max="11522" width="49" style="12" hidden="1"/>
    <col min="11523" max="11523" width="32.453125" style="12" hidden="1"/>
    <col min="11524" max="11524" width="23.1796875" style="12" hidden="1"/>
    <col min="11525" max="11776" width="15.1796875" style="12" hidden="1"/>
    <col min="11777" max="11777" width="3.7265625" style="12" hidden="1"/>
    <col min="11778" max="11778" width="49" style="12" hidden="1"/>
    <col min="11779" max="11779" width="32.453125" style="12" hidden="1"/>
    <col min="11780" max="11780" width="23.1796875" style="12" hidden="1"/>
    <col min="11781" max="12032" width="15.1796875" style="12" hidden="1"/>
    <col min="12033" max="12033" width="3.7265625" style="12" hidden="1"/>
    <col min="12034" max="12034" width="49" style="12" hidden="1"/>
    <col min="12035" max="12035" width="32.453125" style="12" hidden="1"/>
    <col min="12036" max="12036" width="23.1796875" style="12" hidden="1"/>
    <col min="12037" max="12288" width="15.1796875" style="12" hidden="1"/>
    <col min="12289" max="12289" width="3.7265625" style="12" hidden="1"/>
    <col min="12290" max="12290" width="49" style="12" hidden="1"/>
    <col min="12291" max="12291" width="32.453125" style="12" hidden="1"/>
    <col min="12292" max="12292" width="23.1796875" style="12" hidden="1"/>
    <col min="12293" max="12544" width="15.1796875" style="12" hidden="1"/>
    <col min="12545" max="12545" width="3.7265625" style="12" hidden="1"/>
    <col min="12546" max="12546" width="49" style="12" hidden="1"/>
    <col min="12547" max="12547" width="32.453125" style="12" hidden="1"/>
    <col min="12548" max="12548" width="23.1796875" style="12" hidden="1"/>
    <col min="12549" max="12800" width="15.1796875" style="12" hidden="1"/>
    <col min="12801" max="12801" width="3.7265625" style="12" hidden="1"/>
    <col min="12802" max="12802" width="49" style="12" hidden="1"/>
    <col min="12803" max="12803" width="32.453125" style="12" hidden="1"/>
    <col min="12804" max="12804" width="23.1796875" style="12" hidden="1"/>
    <col min="12805" max="13056" width="15.1796875" style="12" hidden="1"/>
    <col min="13057" max="13057" width="3.7265625" style="12" hidden="1"/>
    <col min="13058" max="13058" width="49" style="12" hidden="1"/>
    <col min="13059" max="13059" width="32.453125" style="12" hidden="1"/>
    <col min="13060" max="13060" width="23.1796875" style="12" hidden="1"/>
    <col min="13061" max="13312" width="15.1796875" style="12" hidden="1"/>
    <col min="13313" max="13313" width="3.7265625" style="12" hidden="1"/>
    <col min="13314" max="13314" width="49" style="12" hidden="1"/>
    <col min="13315" max="13315" width="32.453125" style="12" hidden="1"/>
    <col min="13316" max="13316" width="23.1796875" style="12" hidden="1"/>
    <col min="13317" max="13568" width="15.1796875" style="12" hidden="1"/>
    <col min="13569" max="13569" width="3.7265625" style="12" hidden="1"/>
    <col min="13570" max="13570" width="49" style="12" hidden="1"/>
    <col min="13571" max="13571" width="32.453125" style="12" hidden="1"/>
    <col min="13572" max="13572" width="23.1796875" style="12" hidden="1"/>
    <col min="13573" max="13824" width="15.1796875" style="12" hidden="1"/>
    <col min="13825" max="13825" width="3.7265625" style="12" hidden="1"/>
    <col min="13826" max="13826" width="49" style="12" hidden="1"/>
    <col min="13827" max="13827" width="32.453125" style="12" hidden="1"/>
    <col min="13828" max="13828" width="23.1796875" style="12" hidden="1"/>
    <col min="13829" max="14080" width="15.1796875" style="12" hidden="1"/>
    <col min="14081" max="14081" width="3.7265625" style="12" hidden="1"/>
    <col min="14082" max="14082" width="49" style="12" hidden="1"/>
    <col min="14083" max="14083" width="32.453125" style="12" hidden="1"/>
    <col min="14084" max="14084" width="23.1796875" style="12" hidden="1"/>
    <col min="14085" max="14336" width="15.1796875" style="12" hidden="1"/>
    <col min="14337" max="14337" width="3.7265625" style="12" hidden="1"/>
    <col min="14338" max="14338" width="49" style="12" hidden="1"/>
    <col min="14339" max="14339" width="32.453125" style="12" hidden="1"/>
    <col min="14340" max="14340" width="23.1796875" style="12" hidden="1"/>
    <col min="14341" max="14592" width="15.1796875" style="12" hidden="1"/>
    <col min="14593" max="14593" width="3.7265625" style="12" hidden="1"/>
    <col min="14594" max="14594" width="49" style="12" hidden="1"/>
    <col min="14595" max="14595" width="32.453125" style="12" hidden="1"/>
    <col min="14596" max="14596" width="23.1796875" style="12" hidden="1"/>
    <col min="14597" max="14848" width="15.1796875" style="12" hidden="1"/>
    <col min="14849" max="14849" width="3.7265625" style="12" hidden="1"/>
    <col min="14850" max="14850" width="49" style="12" hidden="1"/>
    <col min="14851" max="14851" width="32.453125" style="12" hidden="1"/>
    <col min="14852" max="14852" width="23.1796875" style="12" hidden="1"/>
    <col min="14853" max="15104" width="15.1796875" style="12" hidden="1"/>
    <col min="15105" max="15105" width="3.7265625" style="12" hidden="1"/>
    <col min="15106" max="15106" width="49" style="12" hidden="1"/>
    <col min="15107" max="15107" width="32.453125" style="12" hidden="1"/>
    <col min="15108" max="15108" width="23.1796875" style="12" hidden="1"/>
    <col min="15109" max="15360" width="15.1796875" style="12" hidden="1"/>
    <col min="15361" max="15361" width="3.7265625" style="12" hidden="1"/>
    <col min="15362" max="15362" width="49" style="12" hidden="1"/>
    <col min="15363" max="15363" width="32.453125" style="12" hidden="1"/>
    <col min="15364" max="15364" width="23.1796875" style="12" hidden="1"/>
    <col min="15365" max="15616" width="15.1796875" style="12" hidden="1"/>
    <col min="15617" max="15617" width="3.7265625" style="12" hidden="1"/>
    <col min="15618" max="15618" width="49" style="12" hidden="1"/>
    <col min="15619" max="15619" width="32.453125" style="12" hidden="1"/>
    <col min="15620" max="15620" width="23.1796875" style="12" hidden="1"/>
    <col min="15621" max="15872" width="15.1796875" style="12" hidden="1"/>
    <col min="15873" max="15873" width="3.7265625" style="12" hidden="1"/>
    <col min="15874" max="15874" width="49" style="12" hidden="1"/>
    <col min="15875" max="15875" width="32.453125" style="12" hidden="1"/>
    <col min="15876" max="15876" width="23.1796875" style="12" hidden="1"/>
    <col min="15877" max="16128" width="15.1796875" style="12" hidden="1"/>
    <col min="16129" max="16129" width="3.7265625" style="12" hidden="1"/>
    <col min="16130" max="16130" width="49" style="12" hidden="1"/>
    <col min="16131" max="16131" width="32.453125" style="12" hidden="1"/>
    <col min="16132" max="16132" width="23.1796875" style="12" hidden="1"/>
    <col min="16133" max="16384" width="15.1796875" style="12" hidden="1"/>
  </cols>
  <sheetData>
    <row r="1" spans="2:27" x14ac:dyDescent="0.35"/>
    <row r="2" spans="2:27" s="9" customFormat="1" ht="29.9" customHeight="1" x14ac:dyDescent="0.5">
      <c r="B2" s="379"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80"/>
    </row>
    <row r="3" spans="2:27" s="20" customFormat="1" ht="41.15" customHeight="1" x14ac:dyDescent="0.35">
      <c r="B3" s="381"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82"/>
    </row>
    <row r="4" spans="2:27" s="20" customFormat="1" ht="87" customHeight="1" x14ac:dyDescent="0.35">
      <c r="B4" s="387"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388"/>
    </row>
    <row r="5" spans="2:27" s="32" customFormat="1" ht="53.15" customHeight="1" x14ac:dyDescent="0.35">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5" customHeight="1" x14ac:dyDescent="0.4">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1028</v>
      </c>
    </row>
    <row r="7" spans="2:27" s="23" customFormat="1" ht="26.15" customHeight="1" x14ac:dyDescent="0.4">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1028</v>
      </c>
    </row>
    <row r="8" spans="2:27" s="23" customFormat="1" ht="26.15" customHeight="1" x14ac:dyDescent="0.4">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1028</v>
      </c>
    </row>
    <row r="9" spans="2:27" s="23" customFormat="1" ht="26.15" customHeight="1" x14ac:dyDescent="0.4">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1028</v>
      </c>
    </row>
    <row r="10" spans="2:27" s="23" customFormat="1" ht="26.15" customHeight="1" x14ac:dyDescent="0.4">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1028</v>
      </c>
    </row>
    <row r="11" spans="2:27" s="23" customFormat="1" ht="26.15" customHeight="1" x14ac:dyDescent="0.4">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1028</v>
      </c>
    </row>
    <row r="12" spans="2:27" s="23" customFormat="1" ht="26.15" customHeight="1" x14ac:dyDescent="0.4">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1021</v>
      </c>
    </row>
    <row r="13" spans="2:27" s="23" customFormat="1" ht="26.15" customHeight="1" x14ac:dyDescent="0.4">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1028</v>
      </c>
    </row>
    <row r="14" spans="2:27" s="23" customFormat="1" ht="26.15" customHeight="1" x14ac:dyDescent="0.4">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1028</v>
      </c>
    </row>
    <row r="15" spans="2:27" s="23" customFormat="1" ht="26.15" customHeight="1" x14ac:dyDescent="0.4">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1028</v>
      </c>
    </row>
    <row r="16" spans="2:27" s="23" customFormat="1" ht="26.15" customHeight="1" x14ac:dyDescent="0.4">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1028</v>
      </c>
    </row>
    <row r="17" spans="2:3" s="23" customFormat="1" ht="15" x14ac:dyDescent="0.4">
      <c r="B17" s="385" t="s">
        <v>5199</v>
      </c>
      <c r="C17" s="386"/>
    </row>
    <row r="18" spans="2:3" x14ac:dyDescent="0.35">
      <c r="C18" s="14"/>
    </row>
    <row r="19" spans="2:3" x14ac:dyDescent="0.35">
      <c r="C19" s="14"/>
    </row>
    <row r="20" spans="2:3" hidden="1" x14ac:dyDescent="0.35">
      <c r="C20" s="14"/>
    </row>
    <row r="21" spans="2:3" hidden="1" x14ac:dyDescent="0.35">
      <c r="C21" s="14"/>
    </row>
    <row r="22" spans="2:3" hidden="1" x14ac:dyDescent="0.35">
      <c r="C22" s="14"/>
    </row>
    <row r="23" spans="2:3" hidden="1" x14ac:dyDescent="0.35">
      <c r="C23" s="14"/>
    </row>
    <row r="24" spans="2:3" hidden="1" x14ac:dyDescent="0.35">
      <c r="C24" s="14"/>
    </row>
    <row r="25" spans="2:3" hidden="1" x14ac:dyDescent="0.35">
      <c r="C25" s="14"/>
    </row>
    <row r="26" spans="2:3" hidden="1" x14ac:dyDescent="0.35">
      <c r="C26" s="14"/>
    </row>
    <row r="27" spans="2:3" hidden="1" x14ac:dyDescent="0.35">
      <c r="C27" s="14"/>
    </row>
    <row r="28" spans="2:3" hidden="1" x14ac:dyDescent="0.35">
      <c r="C28" s="14"/>
    </row>
    <row r="29" spans="2:3" hidden="1" x14ac:dyDescent="0.35">
      <c r="C29" s="14"/>
    </row>
    <row r="30" spans="2:3" hidden="1" x14ac:dyDescent="0.35">
      <c r="C30" s="14"/>
    </row>
    <row r="31" spans="2:3" hidden="1" x14ac:dyDescent="0.35">
      <c r="C31" s="14"/>
    </row>
    <row r="32" spans="2:3" hidden="1" x14ac:dyDescent="0.35">
      <c r="C32" s="14"/>
    </row>
    <row r="33" spans="3:3" hidden="1" x14ac:dyDescent="0.35">
      <c r="C33" s="14"/>
    </row>
    <row r="34" spans="3:3" hidden="1" x14ac:dyDescent="0.35">
      <c r="C34" s="14"/>
    </row>
    <row r="35" spans="3:3" hidden="1" x14ac:dyDescent="0.35">
      <c r="C35" s="14"/>
    </row>
    <row r="36" spans="3:3" hidden="1" x14ac:dyDescent="0.35">
      <c r="C36" s="14"/>
    </row>
    <row r="37" spans="3:3" hidden="1" x14ac:dyDescent="0.35">
      <c r="C37" s="14"/>
    </row>
    <row r="38" spans="3:3" hidden="1" x14ac:dyDescent="0.35">
      <c r="C38" s="14"/>
    </row>
    <row r="39" spans="3:3" hidden="1" x14ac:dyDescent="0.35">
      <c r="C39" s="14"/>
    </row>
    <row r="40" spans="3:3" hidden="1" x14ac:dyDescent="0.35">
      <c r="C40" s="14"/>
    </row>
    <row r="41" spans="3:3" hidden="1" x14ac:dyDescent="0.35">
      <c r="C41" s="14"/>
    </row>
    <row r="42" spans="3:3" hidden="1" x14ac:dyDescent="0.35">
      <c r="C42" s="14"/>
    </row>
    <row r="43" spans="3:3" hidden="1" x14ac:dyDescent="0.35">
      <c r="C43" s="14"/>
    </row>
    <row r="44" spans="3:3" hidden="1" x14ac:dyDescent="0.35">
      <c r="C44" s="14"/>
    </row>
    <row r="45" spans="3:3" hidden="1" x14ac:dyDescent="0.35">
      <c r="C45" s="14"/>
    </row>
    <row r="46" spans="3:3" hidden="1" x14ac:dyDescent="0.35">
      <c r="C46" s="14"/>
    </row>
    <row r="47" spans="3:3" hidden="1" x14ac:dyDescent="0.35">
      <c r="C47" s="14"/>
    </row>
    <row r="48" spans="3:3" hidden="1" x14ac:dyDescent="0.35">
      <c r="C48" s="14"/>
    </row>
    <row r="49" spans="3:3" hidden="1" x14ac:dyDescent="0.35">
      <c r="C49" s="14"/>
    </row>
    <row r="50" spans="3:3" hidden="1" x14ac:dyDescent="0.35">
      <c r="C50" s="14"/>
    </row>
    <row r="51" spans="3:3" hidden="1" x14ac:dyDescent="0.35">
      <c r="C51" s="14"/>
    </row>
    <row r="52" spans="3:3" hidden="1" x14ac:dyDescent="0.35">
      <c r="C52" s="14"/>
    </row>
    <row r="53" spans="3:3" hidden="1" x14ac:dyDescent="0.35">
      <c r="C53" s="14"/>
    </row>
    <row r="54" spans="3:3" hidden="1" x14ac:dyDescent="0.35">
      <c r="C54" s="14"/>
    </row>
    <row r="55" spans="3:3" hidden="1" x14ac:dyDescent="0.35">
      <c r="C55" s="14"/>
    </row>
    <row r="56" spans="3:3" hidden="1" x14ac:dyDescent="0.35">
      <c r="C56" s="14"/>
    </row>
    <row r="57" spans="3:3" hidden="1" x14ac:dyDescent="0.35">
      <c r="C57" s="14"/>
    </row>
    <row r="58" spans="3:3" hidden="1" x14ac:dyDescent="0.35">
      <c r="C58" s="14"/>
    </row>
    <row r="59" spans="3:3" hidden="1" x14ac:dyDescent="0.35">
      <c r="C59" s="14"/>
    </row>
    <row r="60" spans="3:3" hidden="1" x14ac:dyDescent="0.35">
      <c r="C60" s="14"/>
    </row>
    <row r="61" spans="3:3" hidden="1" x14ac:dyDescent="0.35">
      <c r="C61" s="14"/>
    </row>
    <row r="62" spans="3:3" hidden="1" x14ac:dyDescent="0.35">
      <c r="C62" s="14"/>
    </row>
    <row r="63" spans="3:3" hidden="1" x14ac:dyDescent="0.35">
      <c r="C63" s="14"/>
    </row>
    <row r="64" spans="3:3" hidden="1" x14ac:dyDescent="0.35">
      <c r="C64" s="14"/>
    </row>
    <row r="65" spans="3:3" hidden="1" x14ac:dyDescent="0.35">
      <c r="C65" s="14"/>
    </row>
    <row r="66" spans="3:3" hidden="1" x14ac:dyDescent="0.35">
      <c r="C66" s="14"/>
    </row>
    <row r="67" spans="3:3" hidden="1" x14ac:dyDescent="0.35">
      <c r="C67" s="14"/>
    </row>
    <row r="68" spans="3:3" hidden="1" x14ac:dyDescent="0.35">
      <c r="C68" s="14"/>
    </row>
    <row r="69" spans="3:3" hidden="1" x14ac:dyDescent="0.35">
      <c r="C69" s="14"/>
    </row>
    <row r="70" spans="3:3" hidden="1" x14ac:dyDescent="0.35">
      <c r="C70" s="14"/>
    </row>
    <row r="71" spans="3:3" hidden="1" x14ac:dyDescent="0.35">
      <c r="C71" s="14"/>
    </row>
    <row r="72" spans="3:3" hidden="1" x14ac:dyDescent="0.35">
      <c r="C72" s="14"/>
    </row>
    <row r="73" spans="3:3" hidden="1" x14ac:dyDescent="0.35">
      <c r="C73" s="14"/>
    </row>
    <row r="74" spans="3:3" hidden="1" x14ac:dyDescent="0.35">
      <c r="C74" s="14"/>
    </row>
    <row r="75" spans="3:3" hidden="1" x14ac:dyDescent="0.35">
      <c r="C75" s="14"/>
    </row>
    <row r="76" spans="3:3" hidden="1" x14ac:dyDescent="0.35">
      <c r="C76" s="14"/>
    </row>
    <row r="77" spans="3:3" hidden="1" x14ac:dyDescent="0.35">
      <c r="C77" s="14"/>
    </row>
    <row r="78" spans="3:3" hidden="1" x14ac:dyDescent="0.35">
      <c r="C78" s="14"/>
    </row>
    <row r="79" spans="3:3" hidden="1" x14ac:dyDescent="0.35">
      <c r="C79" s="14"/>
    </row>
    <row r="80" spans="3:3" hidden="1" x14ac:dyDescent="0.35">
      <c r="C80" s="14"/>
    </row>
    <row r="81" spans="3:3" hidden="1" x14ac:dyDescent="0.35">
      <c r="C81" s="14"/>
    </row>
    <row r="82" spans="3:3" hidden="1" x14ac:dyDescent="0.35">
      <c r="C82" s="14"/>
    </row>
    <row r="83" spans="3:3" hidden="1" x14ac:dyDescent="0.35">
      <c r="C83" s="14"/>
    </row>
    <row r="84" spans="3:3" hidden="1" x14ac:dyDescent="0.35">
      <c r="C84" s="14"/>
    </row>
    <row r="85" spans="3:3" hidden="1" x14ac:dyDescent="0.35">
      <c r="C85" s="14"/>
    </row>
    <row r="86" spans="3:3" hidden="1" x14ac:dyDescent="0.35">
      <c r="C86" s="14"/>
    </row>
    <row r="87" spans="3:3" hidden="1" x14ac:dyDescent="0.35">
      <c r="C87" s="14"/>
    </row>
    <row r="88" spans="3:3" hidden="1" x14ac:dyDescent="0.35">
      <c r="C88" s="14"/>
    </row>
    <row r="89" spans="3:3" hidden="1" x14ac:dyDescent="0.35">
      <c r="C89" s="14"/>
    </row>
    <row r="90" spans="3:3" hidden="1" x14ac:dyDescent="0.35">
      <c r="C90" s="14"/>
    </row>
    <row r="91" spans="3:3" hidden="1" x14ac:dyDescent="0.35">
      <c r="C91" s="14"/>
    </row>
    <row r="92" spans="3:3" hidden="1" x14ac:dyDescent="0.35">
      <c r="C92" s="14"/>
    </row>
    <row r="93" spans="3:3" hidden="1" x14ac:dyDescent="0.35">
      <c r="C93" s="14"/>
    </row>
    <row r="94" spans="3:3" hidden="1" x14ac:dyDescent="0.35">
      <c r="C94" s="14"/>
    </row>
    <row r="95" spans="3:3" hidden="1" x14ac:dyDescent="0.35">
      <c r="C95" s="14"/>
    </row>
    <row r="96" spans="3:3" hidden="1" x14ac:dyDescent="0.35">
      <c r="C96" s="14"/>
    </row>
    <row r="97" spans="3:3" hidden="1" x14ac:dyDescent="0.35">
      <c r="C97" s="14"/>
    </row>
    <row r="98" spans="3:3" hidden="1" x14ac:dyDescent="0.35">
      <c r="C98" s="14"/>
    </row>
    <row r="99" spans="3:3" hidden="1" x14ac:dyDescent="0.35">
      <c r="C99" s="14"/>
    </row>
    <row r="100" spans="3:3" hidden="1" x14ac:dyDescent="0.35">
      <c r="C100" s="14"/>
    </row>
    <row r="101" spans="3:3" hidden="1" x14ac:dyDescent="0.35">
      <c r="C101" s="14"/>
    </row>
    <row r="102" spans="3:3" hidden="1" x14ac:dyDescent="0.35">
      <c r="C102" s="14"/>
    </row>
    <row r="103" spans="3:3" hidden="1" x14ac:dyDescent="0.35">
      <c r="C103" s="14"/>
    </row>
    <row r="104" spans="3:3" hidden="1" x14ac:dyDescent="0.35">
      <c r="C104" s="14"/>
    </row>
    <row r="105" spans="3:3" hidden="1" x14ac:dyDescent="0.35">
      <c r="C105" s="14"/>
    </row>
    <row r="106" spans="3:3" hidden="1" x14ac:dyDescent="0.35">
      <c r="C106" s="14"/>
    </row>
    <row r="107" spans="3:3" hidden="1" x14ac:dyDescent="0.35">
      <c r="C107" s="14"/>
    </row>
    <row r="108" spans="3:3" hidden="1" x14ac:dyDescent="0.35">
      <c r="C108" s="14"/>
    </row>
    <row r="109" spans="3:3" hidden="1" x14ac:dyDescent="0.35">
      <c r="C109" s="14"/>
    </row>
    <row r="110" spans="3:3" hidden="1" x14ac:dyDescent="0.35">
      <c r="C110" s="14"/>
    </row>
    <row r="111" spans="3:3" hidden="1" x14ac:dyDescent="0.35">
      <c r="C111" s="14"/>
    </row>
    <row r="112" spans="3:3" hidden="1" x14ac:dyDescent="0.35">
      <c r="C112" s="14"/>
    </row>
    <row r="113" spans="3:3" hidden="1" x14ac:dyDescent="0.35">
      <c r="C113" s="14"/>
    </row>
    <row r="114" spans="3:3" hidden="1" x14ac:dyDescent="0.35">
      <c r="C114" s="14"/>
    </row>
    <row r="115" spans="3:3" hidden="1" x14ac:dyDescent="0.35">
      <c r="C115" s="14"/>
    </row>
    <row r="116" spans="3:3" hidden="1" x14ac:dyDescent="0.35">
      <c r="C116" s="14"/>
    </row>
    <row r="117" spans="3:3" hidden="1" x14ac:dyDescent="0.35">
      <c r="C117" s="14"/>
    </row>
    <row r="118" spans="3:3" hidden="1" x14ac:dyDescent="0.35">
      <c r="C118" s="14"/>
    </row>
    <row r="119" spans="3:3" hidden="1" x14ac:dyDescent="0.35">
      <c r="C119" s="14"/>
    </row>
    <row r="120" spans="3:3" hidden="1" x14ac:dyDescent="0.35">
      <c r="C120" s="14"/>
    </row>
    <row r="121" spans="3:3" hidden="1" x14ac:dyDescent="0.35">
      <c r="C121" s="14"/>
    </row>
    <row r="122" spans="3:3" hidden="1" x14ac:dyDescent="0.35">
      <c r="C122" s="14"/>
    </row>
    <row r="123" spans="3:3" hidden="1" x14ac:dyDescent="0.35">
      <c r="C123" s="14"/>
    </row>
    <row r="124" spans="3:3" hidden="1" x14ac:dyDescent="0.35">
      <c r="C124" s="14"/>
    </row>
    <row r="125" spans="3:3" hidden="1" x14ac:dyDescent="0.35">
      <c r="C125" s="14"/>
    </row>
    <row r="126" spans="3:3" hidden="1" x14ac:dyDescent="0.35">
      <c r="C126" s="14"/>
    </row>
    <row r="127" spans="3:3" hidden="1" x14ac:dyDescent="0.35">
      <c r="C127" s="14"/>
    </row>
    <row r="128" spans="3:3" hidden="1" x14ac:dyDescent="0.35">
      <c r="C128" s="14"/>
    </row>
    <row r="129" spans="3:3" hidden="1" x14ac:dyDescent="0.35">
      <c r="C129" s="14"/>
    </row>
    <row r="130" spans="3:3" hidden="1" x14ac:dyDescent="0.35">
      <c r="C130" s="14"/>
    </row>
    <row r="131" spans="3:3" hidden="1" x14ac:dyDescent="0.35">
      <c r="C131" s="14"/>
    </row>
    <row r="132" spans="3:3" hidden="1" x14ac:dyDescent="0.35">
      <c r="C132" s="14"/>
    </row>
    <row r="133" spans="3:3" hidden="1" x14ac:dyDescent="0.35">
      <c r="C133" s="14"/>
    </row>
    <row r="134" spans="3:3" hidden="1" x14ac:dyDescent="0.35">
      <c r="C134" s="14"/>
    </row>
    <row r="135" spans="3:3" hidden="1" x14ac:dyDescent="0.35">
      <c r="C135" s="14"/>
    </row>
    <row r="136" spans="3:3" hidden="1" x14ac:dyDescent="0.35">
      <c r="C136" s="14"/>
    </row>
    <row r="137" spans="3:3" hidden="1" x14ac:dyDescent="0.35">
      <c r="C137" s="14"/>
    </row>
    <row r="138" spans="3:3" hidden="1" x14ac:dyDescent="0.35">
      <c r="C138" s="14"/>
    </row>
    <row r="139" spans="3:3" hidden="1" x14ac:dyDescent="0.35">
      <c r="C139" s="14"/>
    </row>
    <row r="140" spans="3:3" hidden="1" x14ac:dyDescent="0.35">
      <c r="C140" s="14"/>
    </row>
    <row r="141" spans="3:3" hidden="1" x14ac:dyDescent="0.35">
      <c r="C141" s="14"/>
    </row>
    <row r="142" spans="3:3" hidden="1" x14ac:dyDescent="0.35">
      <c r="C142" s="14"/>
    </row>
    <row r="143" spans="3:3" hidden="1" x14ac:dyDescent="0.35">
      <c r="C143" s="14"/>
    </row>
    <row r="144" spans="3:3" hidden="1" x14ac:dyDescent="0.35">
      <c r="C144" s="14"/>
    </row>
    <row r="145" spans="3:3" hidden="1" x14ac:dyDescent="0.35">
      <c r="C145" s="14"/>
    </row>
    <row r="146" spans="3:3" hidden="1" x14ac:dyDescent="0.35">
      <c r="C146" s="14"/>
    </row>
    <row r="147" spans="3:3" hidden="1" x14ac:dyDescent="0.35">
      <c r="C147" s="14"/>
    </row>
    <row r="148" spans="3:3" hidden="1" x14ac:dyDescent="0.35">
      <c r="C148" s="14"/>
    </row>
    <row r="149" spans="3:3" hidden="1" x14ac:dyDescent="0.35">
      <c r="C149" s="14"/>
    </row>
    <row r="150" spans="3:3" hidden="1" x14ac:dyDescent="0.35">
      <c r="C150" s="14"/>
    </row>
    <row r="151" spans="3:3" hidden="1" x14ac:dyDescent="0.35">
      <c r="C151" s="14"/>
    </row>
    <row r="152" spans="3:3" hidden="1" x14ac:dyDescent="0.35">
      <c r="C152" s="14"/>
    </row>
    <row r="153" spans="3:3" hidden="1" x14ac:dyDescent="0.35">
      <c r="C153" s="14"/>
    </row>
    <row r="154" spans="3:3" hidden="1" x14ac:dyDescent="0.35">
      <c r="C154" s="14"/>
    </row>
    <row r="155" spans="3:3" hidden="1" x14ac:dyDescent="0.35">
      <c r="C155" s="14"/>
    </row>
    <row r="156" spans="3:3" hidden="1" x14ac:dyDescent="0.35">
      <c r="C156" s="14"/>
    </row>
    <row r="157" spans="3:3" hidden="1" x14ac:dyDescent="0.35">
      <c r="C157" s="14"/>
    </row>
    <row r="158" spans="3:3" hidden="1" x14ac:dyDescent="0.35">
      <c r="C158" s="14"/>
    </row>
    <row r="159" spans="3:3" hidden="1" x14ac:dyDescent="0.35">
      <c r="C159" s="14"/>
    </row>
    <row r="160" spans="3:3" hidden="1" x14ac:dyDescent="0.35">
      <c r="C160" s="14"/>
    </row>
    <row r="161" spans="3:3" hidden="1" x14ac:dyDescent="0.35">
      <c r="C161" s="14"/>
    </row>
    <row r="162" spans="3:3" hidden="1" x14ac:dyDescent="0.35">
      <c r="C162" s="14"/>
    </row>
    <row r="163" spans="3:3" hidden="1" x14ac:dyDescent="0.35">
      <c r="C163" s="14"/>
    </row>
    <row r="164" spans="3:3" hidden="1" x14ac:dyDescent="0.35">
      <c r="C164" s="14"/>
    </row>
    <row r="165" spans="3:3" hidden="1" x14ac:dyDescent="0.35">
      <c r="C165" s="14"/>
    </row>
    <row r="166" spans="3:3" hidden="1" x14ac:dyDescent="0.35">
      <c r="C166" s="14"/>
    </row>
    <row r="167" spans="3:3" hidden="1" x14ac:dyDescent="0.35">
      <c r="C167" s="14"/>
    </row>
    <row r="168" spans="3:3" hidden="1" x14ac:dyDescent="0.35">
      <c r="C168" s="14"/>
    </row>
    <row r="169" spans="3:3" hidden="1" x14ac:dyDescent="0.35">
      <c r="C169" s="14"/>
    </row>
    <row r="170" spans="3:3" hidden="1" x14ac:dyDescent="0.35">
      <c r="C170" s="14"/>
    </row>
    <row r="171" spans="3:3" hidden="1" x14ac:dyDescent="0.35">
      <c r="C171" s="14"/>
    </row>
    <row r="172" spans="3:3" hidden="1" x14ac:dyDescent="0.35">
      <c r="C172" s="14"/>
    </row>
    <row r="173" spans="3:3" hidden="1" x14ac:dyDescent="0.35">
      <c r="C173" s="14"/>
    </row>
    <row r="174" spans="3:3" hidden="1" x14ac:dyDescent="0.35">
      <c r="C174" s="14"/>
    </row>
    <row r="175" spans="3:3" hidden="1" x14ac:dyDescent="0.35">
      <c r="C175" s="14"/>
    </row>
    <row r="176" spans="3:3" hidden="1" x14ac:dyDescent="0.35">
      <c r="C176" s="14"/>
    </row>
    <row r="177" spans="3:3" hidden="1" x14ac:dyDescent="0.35">
      <c r="C177" s="14"/>
    </row>
    <row r="178" spans="3:3" hidden="1" x14ac:dyDescent="0.35">
      <c r="C178" s="14"/>
    </row>
    <row r="179" spans="3:3" hidden="1" x14ac:dyDescent="0.35">
      <c r="C179" s="14"/>
    </row>
    <row r="180" spans="3:3" hidden="1" x14ac:dyDescent="0.35">
      <c r="C180" s="14"/>
    </row>
    <row r="181" spans="3:3" hidden="1" x14ac:dyDescent="0.35">
      <c r="C181" s="14"/>
    </row>
    <row r="182" spans="3:3" hidden="1" x14ac:dyDescent="0.35">
      <c r="C182" s="14"/>
    </row>
    <row r="183" spans="3:3" hidden="1" x14ac:dyDescent="0.35">
      <c r="C183" s="14"/>
    </row>
    <row r="184" spans="3:3" hidden="1" x14ac:dyDescent="0.35">
      <c r="C184" s="14"/>
    </row>
    <row r="185" spans="3:3" hidden="1" x14ac:dyDescent="0.35">
      <c r="C185" s="14"/>
    </row>
    <row r="186" spans="3:3" hidden="1" x14ac:dyDescent="0.35">
      <c r="C186" s="14"/>
    </row>
    <row r="187" spans="3:3" hidden="1" x14ac:dyDescent="0.35">
      <c r="C187" s="14"/>
    </row>
    <row r="188" spans="3:3" hidden="1" x14ac:dyDescent="0.35">
      <c r="C188" s="14"/>
    </row>
    <row r="189" spans="3:3" hidden="1" x14ac:dyDescent="0.35">
      <c r="C189" s="14"/>
    </row>
    <row r="190" spans="3:3" hidden="1" x14ac:dyDescent="0.35">
      <c r="C190" s="14"/>
    </row>
    <row r="191" spans="3:3" hidden="1" x14ac:dyDescent="0.35">
      <c r="C191" s="14"/>
    </row>
    <row r="192" spans="3:3" hidden="1" x14ac:dyDescent="0.35">
      <c r="C192" s="14"/>
    </row>
    <row r="193" spans="3:3" hidden="1" x14ac:dyDescent="0.35">
      <c r="C193" s="14"/>
    </row>
    <row r="194" spans="3:3" hidden="1" x14ac:dyDescent="0.35">
      <c r="C194" s="14"/>
    </row>
    <row r="195" spans="3:3" hidden="1" x14ac:dyDescent="0.35">
      <c r="C195" s="14"/>
    </row>
    <row r="196" spans="3:3" hidden="1" x14ac:dyDescent="0.35">
      <c r="C196" s="14"/>
    </row>
    <row r="197" spans="3:3" hidden="1" x14ac:dyDescent="0.35">
      <c r="C197" s="14"/>
    </row>
    <row r="198" spans="3:3" hidden="1" x14ac:dyDescent="0.35">
      <c r="C198" s="14"/>
    </row>
    <row r="199" spans="3:3" hidden="1" x14ac:dyDescent="0.35">
      <c r="C199" s="14"/>
    </row>
    <row r="200" spans="3:3" hidden="1" x14ac:dyDescent="0.35">
      <c r="C200" s="14"/>
    </row>
    <row r="201" spans="3:3" hidden="1" x14ac:dyDescent="0.35">
      <c r="C201" s="14"/>
    </row>
    <row r="202" spans="3:3" hidden="1" x14ac:dyDescent="0.35">
      <c r="C202" s="14"/>
    </row>
    <row r="203" spans="3:3" hidden="1" x14ac:dyDescent="0.35">
      <c r="C203" s="14"/>
    </row>
    <row r="204" spans="3:3" hidden="1" x14ac:dyDescent="0.35">
      <c r="C204" s="14"/>
    </row>
    <row r="205" spans="3:3" hidden="1" x14ac:dyDescent="0.35">
      <c r="C205" s="14"/>
    </row>
    <row r="206" spans="3:3" hidden="1" x14ac:dyDescent="0.35">
      <c r="C206" s="14"/>
    </row>
    <row r="207" spans="3:3" hidden="1" x14ac:dyDescent="0.35">
      <c r="C207" s="14"/>
    </row>
    <row r="208" spans="3:3" hidden="1" x14ac:dyDescent="0.35">
      <c r="C208" s="14"/>
    </row>
    <row r="209" spans="3:3" hidden="1" x14ac:dyDescent="0.35">
      <c r="C209" s="14"/>
    </row>
    <row r="210" spans="3:3" hidden="1" x14ac:dyDescent="0.35">
      <c r="C210" s="14"/>
    </row>
    <row r="211" spans="3:3" hidden="1" x14ac:dyDescent="0.35">
      <c r="C211" s="14"/>
    </row>
    <row r="212" spans="3:3" hidden="1" x14ac:dyDescent="0.35">
      <c r="C212" s="14"/>
    </row>
    <row r="213" spans="3:3" hidden="1" x14ac:dyDescent="0.35">
      <c r="C213" s="14"/>
    </row>
    <row r="214" spans="3:3" hidden="1" x14ac:dyDescent="0.35">
      <c r="C214" s="14"/>
    </row>
    <row r="215" spans="3:3" hidden="1" x14ac:dyDescent="0.35">
      <c r="C215" s="14"/>
    </row>
    <row r="216" spans="3:3" hidden="1" x14ac:dyDescent="0.35">
      <c r="C216" s="14"/>
    </row>
    <row r="217" spans="3:3" hidden="1" x14ac:dyDescent="0.35">
      <c r="C217" s="14"/>
    </row>
    <row r="218" spans="3:3" hidden="1" x14ac:dyDescent="0.35">
      <c r="C218" s="14"/>
    </row>
    <row r="219" spans="3:3" hidden="1" x14ac:dyDescent="0.35">
      <c r="C219" s="14"/>
    </row>
    <row r="220" spans="3:3" hidden="1" x14ac:dyDescent="0.35">
      <c r="C220" s="14"/>
    </row>
    <row r="221" spans="3:3" hidden="1" x14ac:dyDescent="0.35">
      <c r="C221" s="14"/>
    </row>
    <row r="222" spans="3:3" hidden="1" x14ac:dyDescent="0.35">
      <c r="C222" s="14"/>
    </row>
    <row r="223" spans="3:3" hidden="1" x14ac:dyDescent="0.35">
      <c r="C223" s="14"/>
    </row>
    <row r="224" spans="3:3" hidden="1" x14ac:dyDescent="0.35">
      <c r="C224" s="14"/>
    </row>
    <row r="225" spans="3:3" hidden="1" x14ac:dyDescent="0.35">
      <c r="C225" s="14"/>
    </row>
    <row r="226" spans="3:3" hidden="1" x14ac:dyDescent="0.35">
      <c r="C226" s="14"/>
    </row>
    <row r="227" spans="3:3" hidden="1" x14ac:dyDescent="0.35">
      <c r="C227" s="14"/>
    </row>
    <row r="228" spans="3:3" hidden="1" x14ac:dyDescent="0.35">
      <c r="C228" s="14"/>
    </row>
    <row r="229" spans="3:3" hidden="1" x14ac:dyDescent="0.35">
      <c r="C229" s="14"/>
    </row>
    <row r="230" spans="3:3" hidden="1" x14ac:dyDescent="0.35">
      <c r="C230" s="14"/>
    </row>
    <row r="231" spans="3:3" hidden="1" x14ac:dyDescent="0.35">
      <c r="C231" s="14"/>
    </row>
    <row r="232" spans="3:3" hidden="1" x14ac:dyDescent="0.35">
      <c r="C232" s="14"/>
    </row>
    <row r="233" spans="3:3" hidden="1" x14ac:dyDescent="0.35">
      <c r="C233" s="14"/>
    </row>
    <row r="234" spans="3:3" hidden="1" x14ac:dyDescent="0.35">
      <c r="C234" s="14"/>
    </row>
    <row r="235" spans="3:3" hidden="1" x14ac:dyDescent="0.35">
      <c r="C235" s="14"/>
    </row>
    <row r="236" spans="3:3" hidden="1" x14ac:dyDescent="0.35">
      <c r="C236" s="14"/>
    </row>
    <row r="237" spans="3:3" hidden="1" x14ac:dyDescent="0.35">
      <c r="C237" s="14"/>
    </row>
    <row r="238" spans="3:3" hidden="1" x14ac:dyDescent="0.35">
      <c r="C238" s="14"/>
    </row>
    <row r="239" spans="3:3" hidden="1" x14ac:dyDescent="0.35">
      <c r="C239" s="14"/>
    </row>
    <row r="240" spans="3:3" hidden="1" x14ac:dyDescent="0.35">
      <c r="C240" s="14"/>
    </row>
    <row r="241" spans="3:3" hidden="1" x14ac:dyDescent="0.35">
      <c r="C241" s="14"/>
    </row>
    <row r="242" spans="3:3" hidden="1" x14ac:dyDescent="0.35">
      <c r="C242" s="14"/>
    </row>
    <row r="243" spans="3:3" hidden="1" x14ac:dyDescent="0.35">
      <c r="C243" s="14"/>
    </row>
    <row r="244" spans="3:3" hidden="1" x14ac:dyDescent="0.35">
      <c r="C244" s="14"/>
    </row>
    <row r="245" spans="3:3" hidden="1" x14ac:dyDescent="0.35">
      <c r="C245" s="14"/>
    </row>
    <row r="246" spans="3:3" hidden="1" x14ac:dyDescent="0.35">
      <c r="C246" s="14"/>
    </row>
    <row r="247" spans="3:3" hidden="1" x14ac:dyDescent="0.35">
      <c r="C247" s="14"/>
    </row>
    <row r="248" spans="3:3" hidden="1" x14ac:dyDescent="0.35">
      <c r="C248" s="14"/>
    </row>
    <row r="249" spans="3:3" hidden="1" x14ac:dyDescent="0.35">
      <c r="C249" s="14"/>
    </row>
    <row r="250" spans="3:3" hidden="1" x14ac:dyDescent="0.35">
      <c r="C250" s="14"/>
    </row>
    <row r="251" spans="3:3" hidden="1" x14ac:dyDescent="0.35">
      <c r="C251" s="14"/>
    </row>
    <row r="252" spans="3:3" hidden="1" x14ac:dyDescent="0.35">
      <c r="C252" s="14"/>
    </row>
    <row r="253" spans="3:3" hidden="1" x14ac:dyDescent="0.35">
      <c r="C253" s="14"/>
    </row>
    <row r="254" spans="3:3" hidden="1" x14ac:dyDescent="0.35">
      <c r="C254" s="14"/>
    </row>
    <row r="255" spans="3:3" hidden="1" x14ac:dyDescent="0.35">
      <c r="C255" s="14"/>
    </row>
    <row r="256" spans="3:3" hidden="1" x14ac:dyDescent="0.35">
      <c r="C256" s="14"/>
    </row>
    <row r="257" spans="3:3" hidden="1" x14ac:dyDescent="0.35">
      <c r="C257" s="14"/>
    </row>
    <row r="258" spans="3:3" hidden="1" x14ac:dyDescent="0.35">
      <c r="C258" s="14"/>
    </row>
    <row r="259" spans="3:3" hidden="1" x14ac:dyDescent="0.35">
      <c r="C259" s="14"/>
    </row>
    <row r="260" spans="3:3" hidden="1" x14ac:dyDescent="0.35">
      <c r="C260" s="14"/>
    </row>
    <row r="261" spans="3:3" hidden="1" x14ac:dyDescent="0.35">
      <c r="C261" s="14"/>
    </row>
    <row r="262" spans="3:3" hidden="1" x14ac:dyDescent="0.35">
      <c r="C262" s="14"/>
    </row>
    <row r="263" spans="3:3" hidden="1" x14ac:dyDescent="0.35">
      <c r="C263" s="14"/>
    </row>
    <row r="264" spans="3:3" hidden="1" x14ac:dyDescent="0.35">
      <c r="C264" s="14"/>
    </row>
    <row r="265" spans="3:3" hidden="1" x14ac:dyDescent="0.35">
      <c r="C265" s="14"/>
    </row>
    <row r="266" spans="3:3" hidden="1" x14ac:dyDescent="0.35">
      <c r="C266" s="14"/>
    </row>
    <row r="267" spans="3:3" hidden="1" x14ac:dyDescent="0.35">
      <c r="C267" s="14"/>
    </row>
    <row r="268" spans="3:3" hidden="1" x14ac:dyDescent="0.35">
      <c r="C268" s="14"/>
    </row>
    <row r="269" spans="3:3" hidden="1" x14ac:dyDescent="0.35">
      <c r="C269" s="14"/>
    </row>
    <row r="270" spans="3:3" hidden="1" x14ac:dyDescent="0.35">
      <c r="C270" s="14"/>
    </row>
    <row r="271" spans="3:3" hidden="1" x14ac:dyDescent="0.35">
      <c r="C271" s="14"/>
    </row>
    <row r="272" spans="3:3" hidden="1" x14ac:dyDescent="0.35">
      <c r="C272" s="14"/>
    </row>
    <row r="273" spans="3:3" hidden="1" x14ac:dyDescent="0.35">
      <c r="C273" s="14"/>
    </row>
    <row r="274" spans="3:3" hidden="1" x14ac:dyDescent="0.35">
      <c r="C274" s="14"/>
    </row>
    <row r="275" spans="3:3" hidden="1" x14ac:dyDescent="0.35">
      <c r="C275" s="14"/>
    </row>
    <row r="276" spans="3:3" hidden="1" x14ac:dyDescent="0.35">
      <c r="C276" s="14"/>
    </row>
    <row r="277" spans="3:3" hidden="1" x14ac:dyDescent="0.35">
      <c r="C277" s="14"/>
    </row>
    <row r="278" spans="3:3" hidden="1" x14ac:dyDescent="0.35">
      <c r="C278" s="14"/>
    </row>
    <row r="279" spans="3:3" hidden="1" x14ac:dyDescent="0.35">
      <c r="C279" s="14"/>
    </row>
    <row r="280" spans="3:3" hidden="1" x14ac:dyDescent="0.35">
      <c r="C280" s="14"/>
    </row>
    <row r="281" spans="3:3" hidden="1" x14ac:dyDescent="0.35">
      <c r="C281" s="14"/>
    </row>
    <row r="282" spans="3:3" hidden="1" x14ac:dyDescent="0.35">
      <c r="C282" s="14"/>
    </row>
    <row r="283" spans="3:3" hidden="1" x14ac:dyDescent="0.35">
      <c r="C283" s="14"/>
    </row>
    <row r="284" spans="3:3" hidden="1" x14ac:dyDescent="0.35">
      <c r="C284" s="14"/>
    </row>
    <row r="285" spans="3:3" hidden="1" x14ac:dyDescent="0.35">
      <c r="C285" s="14"/>
    </row>
    <row r="286" spans="3:3" hidden="1" x14ac:dyDescent="0.35">
      <c r="C286" s="14"/>
    </row>
    <row r="287" spans="3:3" hidden="1" x14ac:dyDescent="0.35">
      <c r="C287" s="14"/>
    </row>
    <row r="288" spans="3:3" hidden="1" x14ac:dyDescent="0.35">
      <c r="C288" s="14"/>
    </row>
    <row r="289" spans="3:3" hidden="1" x14ac:dyDescent="0.35">
      <c r="C289" s="14"/>
    </row>
    <row r="290" spans="3:3" hidden="1" x14ac:dyDescent="0.35">
      <c r="C290" s="14"/>
    </row>
    <row r="291" spans="3:3" hidden="1" x14ac:dyDescent="0.35">
      <c r="C291" s="14"/>
    </row>
    <row r="292" spans="3:3" hidden="1" x14ac:dyDescent="0.35">
      <c r="C292" s="14"/>
    </row>
    <row r="293" spans="3:3" hidden="1" x14ac:dyDescent="0.35">
      <c r="C293" s="14"/>
    </row>
    <row r="294" spans="3:3" hidden="1" x14ac:dyDescent="0.35">
      <c r="C294" s="14"/>
    </row>
    <row r="295" spans="3:3" hidden="1" x14ac:dyDescent="0.35">
      <c r="C295" s="14"/>
    </row>
    <row r="296" spans="3:3" hidden="1" x14ac:dyDescent="0.35">
      <c r="C296" s="14"/>
    </row>
    <row r="297" spans="3:3" hidden="1" x14ac:dyDescent="0.35">
      <c r="C297" s="14"/>
    </row>
    <row r="298" spans="3:3" hidden="1" x14ac:dyDescent="0.35">
      <c r="C298" s="14"/>
    </row>
    <row r="299" spans="3:3" hidden="1" x14ac:dyDescent="0.35">
      <c r="C299" s="14"/>
    </row>
    <row r="300" spans="3:3" hidden="1" x14ac:dyDescent="0.35">
      <c r="C300" s="14"/>
    </row>
    <row r="301" spans="3:3" hidden="1" x14ac:dyDescent="0.35">
      <c r="C301" s="14"/>
    </row>
    <row r="302" spans="3:3" hidden="1" x14ac:dyDescent="0.35">
      <c r="C302" s="14"/>
    </row>
    <row r="303" spans="3:3" hidden="1" x14ac:dyDescent="0.35">
      <c r="C303" s="14"/>
    </row>
    <row r="304" spans="3:3" hidden="1" x14ac:dyDescent="0.35">
      <c r="C304" s="14"/>
    </row>
    <row r="305" spans="3:3" hidden="1" x14ac:dyDescent="0.35">
      <c r="C305" s="14"/>
    </row>
    <row r="306" spans="3:3" hidden="1" x14ac:dyDescent="0.35">
      <c r="C306" s="14"/>
    </row>
    <row r="307" spans="3:3" hidden="1" x14ac:dyDescent="0.35">
      <c r="C307" s="14"/>
    </row>
    <row r="308" spans="3:3" hidden="1" x14ac:dyDescent="0.35">
      <c r="C308" s="14"/>
    </row>
    <row r="309" spans="3:3" hidden="1" x14ac:dyDescent="0.35">
      <c r="C309" s="14"/>
    </row>
    <row r="310" spans="3:3" hidden="1" x14ac:dyDescent="0.35">
      <c r="C310" s="14"/>
    </row>
    <row r="311" spans="3:3" hidden="1" x14ac:dyDescent="0.35">
      <c r="C311" s="14"/>
    </row>
    <row r="312" spans="3:3" hidden="1" x14ac:dyDescent="0.35">
      <c r="C312" s="14"/>
    </row>
    <row r="313" spans="3:3" hidden="1" x14ac:dyDescent="0.35">
      <c r="C313" s="14"/>
    </row>
    <row r="314" spans="3:3" hidden="1" x14ac:dyDescent="0.35">
      <c r="C314" s="14"/>
    </row>
    <row r="315" spans="3:3" hidden="1" x14ac:dyDescent="0.35">
      <c r="C315" s="14"/>
    </row>
    <row r="316" spans="3:3" hidden="1" x14ac:dyDescent="0.35">
      <c r="C316" s="14"/>
    </row>
    <row r="317" spans="3:3" hidden="1" x14ac:dyDescent="0.35">
      <c r="C317" s="14"/>
    </row>
    <row r="318" spans="3:3" hidden="1" x14ac:dyDescent="0.35">
      <c r="C318" s="14"/>
    </row>
    <row r="319" spans="3:3" hidden="1" x14ac:dyDescent="0.35">
      <c r="C319" s="14"/>
    </row>
    <row r="320" spans="3:3" hidden="1" x14ac:dyDescent="0.35">
      <c r="C320" s="14"/>
    </row>
    <row r="321" spans="3:3" hidden="1" x14ac:dyDescent="0.35">
      <c r="C321" s="14"/>
    </row>
    <row r="322" spans="3:3" hidden="1" x14ac:dyDescent="0.35">
      <c r="C322" s="14"/>
    </row>
    <row r="323" spans="3:3" hidden="1" x14ac:dyDescent="0.35">
      <c r="C323" s="14"/>
    </row>
    <row r="324" spans="3:3" hidden="1" x14ac:dyDescent="0.35">
      <c r="C324" s="14"/>
    </row>
    <row r="325" spans="3:3" hidden="1" x14ac:dyDescent="0.35">
      <c r="C325" s="14"/>
    </row>
    <row r="326" spans="3:3" hidden="1" x14ac:dyDescent="0.35">
      <c r="C326" s="14"/>
    </row>
    <row r="327" spans="3:3" hidden="1" x14ac:dyDescent="0.35">
      <c r="C327" s="14"/>
    </row>
    <row r="328" spans="3:3" hidden="1" x14ac:dyDescent="0.35">
      <c r="C328" s="14"/>
    </row>
    <row r="329" spans="3:3" hidden="1" x14ac:dyDescent="0.35">
      <c r="C329" s="14"/>
    </row>
    <row r="330" spans="3:3" hidden="1" x14ac:dyDescent="0.35">
      <c r="C330" s="14"/>
    </row>
    <row r="331" spans="3:3" hidden="1" x14ac:dyDescent="0.35">
      <c r="C331" s="14"/>
    </row>
    <row r="332" spans="3:3" hidden="1" x14ac:dyDescent="0.35">
      <c r="C332" s="14"/>
    </row>
    <row r="333" spans="3:3" hidden="1" x14ac:dyDescent="0.35">
      <c r="C333" s="14"/>
    </row>
    <row r="334" spans="3:3" hidden="1" x14ac:dyDescent="0.35">
      <c r="C334" s="14"/>
    </row>
    <row r="335" spans="3:3" hidden="1" x14ac:dyDescent="0.35">
      <c r="C335" s="14"/>
    </row>
    <row r="336" spans="3:3" hidden="1" x14ac:dyDescent="0.35">
      <c r="C336" s="14"/>
    </row>
    <row r="337" spans="3:3" hidden="1" x14ac:dyDescent="0.35">
      <c r="C337" s="14"/>
    </row>
    <row r="338" spans="3:3" hidden="1" x14ac:dyDescent="0.35">
      <c r="C338" s="14"/>
    </row>
    <row r="339" spans="3:3" hidden="1" x14ac:dyDescent="0.35">
      <c r="C339" s="14"/>
    </row>
    <row r="340" spans="3:3" hidden="1" x14ac:dyDescent="0.35">
      <c r="C340" s="14"/>
    </row>
    <row r="341" spans="3:3" hidden="1" x14ac:dyDescent="0.35">
      <c r="C341" s="14"/>
    </row>
    <row r="342" spans="3:3" hidden="1" x14ac:dyDescent="0.35">
      <c r="C342" s="14"/>
    </row>
    <row r="343" spans="3:3" hidden="1" x14ac:dyDescent="0.35">
      <c r="C343" s="14"/>
    </row>
    <row r="344" spans="3:3" hidden="1" x14ac:dyDescent="0.35">
      <c r="C344" s="14"/>
    </row>
    <row r="345" spans="3:3" hidden="1" x14ac:dyDescent="0.35">
      <c r="C345" s="14"/>
    </row>
    <row r="346" spans="3:3" hidden="1" x14ac:dyDescent="0.35">
      <c r="C346" s="14"/>
    </row>
    <row r="347" spans="3:3" hidden="1" x14ac:dyDescent="0.35">
      <c r="C347" s="14"/>
    </row>
    <row r="348" spans="3:3" hidden="1" x14ac:dyDescent="0.35">
      <c r="C348" s="14"/>
    </row>
    <row r="349" spans="3:3" hidden="1" x14ac:dyDescent="0.35">
      <c r="C349" s="14"/>
    </row>
    <row r="350" spans="3:3" hidden="1" x14ac:dyDescent="0.35">
      <c r="C350" s="14"/>
    </row>
    <row r="351" spans="3:3" hidden="1" x14ac:dyDescent="0.35">
      <c r="C351" s="14"/>
    </row>
    <row r="352" spans="3:3" hidden="1" x14ac:dyDescent="0.35">
      <c r="C352" s="14"/>
    </row>
    <row r="353" spans="3:3" hidden="1" x14ac:dyDescent="0.35">
      <c r="C353" s="14"/>
    </row>
    <row r="354" spans="3:3" hidden="1" x14ac:dyDescent="0.35">
      <c r="C354" s="14"/>
    </row>
    <row r="355" spans="3:3" hidden="1" x14ac:dyDescent="0.35">
      <c r="C355" s="14"/>
    </row>
    <row r="356" spans="3:3" hidden="1" x14ac:dyDescent="0.35">
      <c r="C356" s="14"/>
    </row>
    <row r="357" spans="3:3" hidden="1" x14ac:dyDescent="0.35">
      <c r="C357" s="14"/>
    </row>
    <row r="358" spans="3:3" hidden="1" x14ac:dyDescent="0.35">
      <c r="C358" s="14"/>
    </row>
    <row r="359" spans="3:3" hidden="1" x14ac:dyDescent="0.35">
      <c r="C359" s="14"/>
    </row>
    <row r="360" spans="3:3" hidden="1" x14ac:dyDescent="0.35">
      <c r="C360" s="14"/>
    </row>
    <row r="361" spans="3:3" hidden="1" x14ac:dyDescent="0.35">
      <c r="C361" s="14"/>
    </row>
    <row r="362" spans="3:3" hidden="1" x14ac:dyDescent="0.35">
      <c r="C362" s="14"/>
    </row>
    <row r="363" spans="3:3" hidden="1" x14ac:dyDescent="0.35">
      <c r="C363" s="14"/>
    </row>
    <row r="364" spans="3:3" hidden="1" x14ac:dyDescent="0.35">
      <c r="C364" s="14"/>
    </row>
    <row r="365" spans="3:3" hidden="1" x14ac:dyDescent="0.35">
      <c r="C365" s="14"/>
    </row>
    <row r="366" spans="3:3" hidden="1" x14ac:dyDescent="0.35">
      <c r="C366" s="14"/>
    </row>
    <row r="367" spans="3:3" hidden="1" x14ac:dyDescent="0.35">
      <c r="C367" s="14"/>
    </row>
    <row r="368" spans="3:3" hidden="1" x14ac:dyDescent="0.35">
      <c r="C368" s="14"/>
    </row>
    <row r="369" spans="3:3" hidden="1" x14ac:dyDescent="0.35">
      <c r="C369" s="14"/>
    </row>
    <row r="370" spans="3:3" hidden="1" x14ac:dyDescent="0.35">
      <c r="C370" s="14"/>
    </row>
    <row r="371" spans="3:3" hidden="1" x14ac:dyDescent="0.35">
      <c r="C371" s="14"/>
    </row>
    <row r="372" spans="3:3" hidden="1" x14ac:dyDescent="0.35">
      <c r="C372" s="14"/>
    </row>
    <row r="373" spans="3:3" hidden="1" x14ac:dyDescent="0.35">
      <c r="C373" s="14"/>
    </row>
    <row r="374" spans="3:3" hidden="1" x14ac:dyDescent="0.35">
      <c r="C374" s="14"/>
    </row>
    <row r="375" spans="3:3" hidden="1" x14ac:dyDescent="0.35">
      <c r="C375" s="14"/>
    </row>
    <row r="376" spans="3:3" hidden="1" x14ac:dyDescent="0.35">
      <c r="C376" s="14"/>
    </row>
    <row r="377" spans="3:3" hidden="1" x14ac:dyDescent="0.35">
      <c r="C377" s="14"/>
    </row>
    <row r="378" spans="3:3" hidden="1" x14ac:dyDescent="0.35">
      <c r="C378" s="14"/>
    </row>
    <row r="379" spans="3:3" hidden="1" x14ac:dyDescent="0.35">
      <c r="C379" s="14"/>
    </row>
    <row r="380" spans="3:3" hidden="1" x14ac:dyDescent="0.35">
      <c r="C380" s="14"/>
    </row>
    <row r="381" spans="3:3" hidden="1" x14ac:dyDescent="0.35">
      <c r="C381" s="14"/>
    </row>
    <row r="382" spans="3:3" hidden="1" x14ac:dyDescent="0.35">
      <c r="C382" s="14"/>
    </row>
    <row r="383" spans="3:3" hidden="1" x14ac:dyDescent="0.35">
      <c r="C383" s="14"/>
    </row>
    <row r="384" spans="3:3" hidden="1" x14ac:dyDescent="0.35">
      <c r="C384" s="14"/>
    </row>
    <row r="385" spans="3:3" hidden="1" x14ac:dyDescent="0.35">
      <c r="C385" s="14"/>
    </row>
    <row r="386" spans="3:3" hidden="1" x14ac:dyDescent="0.35">
      <c r="C386" s="14"/>
    </row>
    <row r="387" spans="3:3" hidden="1" x14ac:dyDescent="0.35">
      <c r="C387" s="14"/>
    </row>
    <row r="388" spans="3:3" hidden="1" x14ac:dyDescent="0.35">
      <c r="C388" s="14"/>
    </row>
    <row r="389" spans="3:3" hidden="1" x14ac:dyDescent="0.35">
      <c r="C389" s="14"/>
    </row>
    <row r="390" spans="3:3" hidden="1" x14ac:dyDescent="0.35">
      <c r="C390" s="14"/>
    </row>
    <row r="391" spans="3:3" hidden="1" x14ac:dyDescent="0.35">
      <c r="C391" s="14"/>
    </row>
    <row r="392" spans="3:3" hidden="1" x14ac:dyDescent="0.35">
      <c r="C392" s="14"/>
    </row>
    <row r="393" spans="3:3" hidden="1" x14ac:dyDescent="0.35">
      <c r="C393" s="14"/>
    </row>
    <row r="394" spans="3:3" hidden="1" x14ac:dyDescent="0.35">
      <c r="C394" s="14"/>
    </row>
    <row r="395" spans="3:3" hidden="1" x14ac:dyDescent="0.35">
      <c r="C395" s="14"/>
    </row>
    <row r="396" spans="3:3" hidden="1" x14ac:dyDescent="0.35">
      <c r="C396" s="14"/>
    </row>
    <row r="397" spans="3:3" hidden="1" x14ac:dyDescent="0.35">
      <c r="C397" s="14"/>
    </row>
    <row r="398" spans="3:3" hidden="1" x14ac:dyDescent="0.35">
      <c r="C398" s="14"/>
    </row>
    <row r="399" spans="3:3" hidden="1" x14ac:dyDescent="0.35">
      <c r="C399" s="14"/>
    </row>
    <row r="400" spans="3:3" hidden="1" x14ac:dyDescent="0.35">
      <c r="C400" s="14"/>
    </row>
    <row r="401" spans="3:3" hidden="1" x14ac:dyDescent="0.35">
      <c r="C401" s="14"/>
    </row>
    <row r="402" spans="3:3" hidden="1" x14ac:dyDescent="0.35">
      <c r="C402" s="14"/>
    </row>
    <row r="403" spans="3:3" hidden="1" x14ac:dyDescent="0.35">
      <c r="C403" s="14"/>
    </row>
    <row r="404" spans="3:3" hidden="1" x14ac:dyDescent="0.35">
      <c r="C404" s="14"/>
    </row>
    <row r="405" spans="3:3" hidden="1" x14ac:dyDescent="0.35">
      <c r="C405" s="14"/>
    </row>
    <row r="406" spans="3:3" hidden="1" x14ac:dyDescent="0.35">
      <c r="C406" s="14"/>
    </row>
    <row r="407" spans="3:3" hidden="1" x14ac:dyDescent="0.35">
      <c r="C407" s="14"/>
    </row>
    <row r="408" spans="3:3" hidden="1" x14ac:dyDescent="0.35">
      <c r="C408" s="14"/>
    </row>
    <row r="409" spans="3:3" hidden="1" x14ac:dyDescent="0.35">
      <c r="C409" s="14"/>
    </row>
    <row r="410" spans="3:3" hidden="1" x14ac:dyDescent="0.35">
      <c r="C410" s="14"/>
    </row>
    <row r="411" spans="3:3" hidden="1" x14ac:dyDescent="0.35">
      <c r="C411" s="14"/>
    </row>
    <row r="412" spans="3:3" hidden="1" x14ac:dyDescent="0.35">
      <c r="C412" s="14"/>
    </row>
    <row r="413" spans="3:3" hidden="1" x14ac:dyDescent="0.35">
      <c r="C413" s="14"/>
    </row>
    <row r="414" spans="3:3" hidden="1" x14ac:dyDescent="0.35">
      <c r="C414" s="14"/>
    </row>
    <row r="415" spans="3:3" hidden="1" x14ac:dyDescent="0.35">
      <c r="C415" s="14"/>
    </row>
    <row r="416" spans="3:3" hidden="1" x14ac:dyDescent="0.35">
      <c r="C416" s="14"/>
    </row>
    <row r="417" spans="3:3" hidden="1" x14ac:dyDescent="0.35">
      <c r="C417" s="14"/>
    </row>
    <row r="418" spans="3:3" hidden="1" x14ac:dyDescent="0.35">
      <c r="C418" s="14"/>
    </row>
    <row r="419" spans="3:3" hidden="1" x14ac:dyDescent="0.35">
      <c r="C419" s="14"/>
    </row>
    <row r="420" spans="3:3" hidden="1" x14ac:dyDescent="0.35">
      <c r="C420" s="14"/>
    </row>
    <row r="421" spans="3:3" hidden="1" x14ac:dyDescent="0.35">
      <c r="C421" s="14"/>
    </row>
    <row r="422" spans="3:3" hidden="1" x14ac:dyDescent="0.35">
      <c r="C422" s="14"/>
    </row>
    <row r="423" spans="3:3" hidden="1" x14ac:dyDescent="0.35">
      <c r="C423" s="14"/>
    </row>
    <row r="424" spans="3:3" hidden="1" x14ac:dyDescent="0.35">
      <c r="C424" s="14"/>
    </row>
    <row r="425" spans="3:3" hidden="1" x14ac:dyDescent="0.35">
      <c r="C425" s="14"/>
    </row>
    <row r="426" spans="3:3" hidden="1" x14ac:dyDescent="0.35">
      <c r="C426" s="14"/>
    </row>
    <row r="427" spans="3:3" hidden="1" x14ac:dyDescent="0.35">
      <c r="C427" s="14"/>
    </row>
    <row r="428" spans="3:3" hidden="1" x14ac:dyDescent="0.35">
      <c r="C428" s="14"/>
    </row>
    <row r="429" spans="3:3" hidden="1" x14ac:dyDescent="0.35">
      <c r="C429" s="14"/>
    </row>
    <row r="430" spans="3:3" hidden="1" x14ac:dyDescent="0.35">
      <c r="C430" s="14"/>
    </row>
    <row r="431" spans="3:3" hidden="1" x14ac:dyDescent="0.35">
      <c r="C431" s="14"/>
    </row>
    <row r="432" spans="3:3" hidden="1" x14ac:dyDescent="0.35">
      <c r="C432" s="14"/>
    </row>
    <row r="433" spans="3:3" hidden="1" x14ac:dyDescent="0.35">
      <c r="C433" s="14"/>
    </row>
    <row r="434" spans="3:3" hidden="1" x14ac:dyDescent="0.35">
      <c r="C434" s="14"/>
    </row>
    <row r="435" spans="3:3" hidden="1" x14ac:dyDescent="0.35">
      <c r="C435" s="14"/>
    </row>
    <row r="436" spans="3:3" hidden="1" x14ac:dyDescent="0.35">
      <c r="C436" s="14"/>
    </row>
    <row r="437" spans="3:3" hidden="1" x14ac:dyDescent="0.35">
      <c r="C437" s="14"/>
    </row>
    <row r="438" spans="3:3" hidden="1" x14ac:dyDescent="0.35">
      <c r="C438" s="14"/>
    </row>
    <row r="439" spans="3:3" hidden="1" x14ac:dyDescent="0.35">
      <c r="C439" s="14"/>
    </row>
    <row r="440" spans="3:3" hidden="1" x14ac:dyDescent="0.35">
      <c r="C440" s="14"/>
    </row>
    <row r="441" spans="3:3" hidden="1" x14ac:dyDescent="0.35">
      <c r="C441" s="14"/>
    </row>
    <row r="442" spans="3:3" hidden="1" x14ac:dyDescent="0.35">
      <c r="C442" s="14"/>
    </row>
    <row r="443" spans="3:3" hidden="1" x14ac:dyDescent="0.35">
      <c r="C443" s="14"/>
    </row>
    <row r="444" spans="3:3" hidden="1" x14ac:dyDescent="0.35">
      <c r="C444" s="14"/>
    </row>
    <row r="445" spans="3:3" hidden="1" x14ac:dyDescent="0.35">
      <c r="C445" s="14"/>
    </row>
    <row r="446" spans="3:3" hidden="1" x14ac:dyDescent="0.35">
      <c r="C446" s="14"/>
    </row>
    <row r="447" spans="3:3" hidden="1" x14ac:dyDescent="0.35">
      <c r="C447" s="14"/>
    </row>
    <row r="448" spans="3:3" hidden="1" x14ac:dyDescent="0.35">
      <c r="C448" s="14"/>
    </row>
    <row r="449" spans="3:3" hidden="1" x14ac:dyDescent="0.35">
      <c r="C449" s="14"/>
    </row>
    <row r="450" spans="3:3" hidden="1" x14ac:dyDescent="0.35">
      <c r="C450" s="14"/>
    </row>
    <row r="451" spans="3:3" hidden="1" x14ac:dyDescent="0.35">
      <c r="C451" s="14"/>
    </row>
    <row r="452" spans="3:3" hidden="1" x14ac:dyDescent="0.35">
      <c r="C452" s="14"/>
    </row>
    <row r="453" spans="3:3" hidden="1" x14ac:dyDescent="0.35">
      <c r="C453" s="14"/>
    </row>
    <row r="454" spans="3:3" hidden="1" x14ac:dyDescent="0.35">
      <c r="C454" s="14"/>
    </row>
    <row r="455" spans="3:3" hidden="1" x14ac:dyDescent="0.35">
      <c r="C455" s="14"/>
    </row>
    <row r="456" spans="3:3" hidden="1" x14ac:dyDescent="0.35">
      <c r="C456" s="14"/>
    </row>
    <row r="457" spans="3:3" hidden="1" x14ac:dyDescent="0.35">
      <c r="C457" s="14"/>
    </row>
    <row r="458" spans="3:3" hidden="1" x14ac:dyDescent="0.35">
      <c r="C458" s="14"/>
    </row>
    <row r="459" spans="3:3" hidden="1" x14ac:dyDescent="0.35">
      <c r="C459" s="14"/>
    </row>
    <row r="460" spans="3:3" hidden="1" x14ac:dyDescent="0.35">
      <c r="C460" s="14"/>
    </row>
    <row r="461" spans="3:3" hidden="1" x14ac:dyDescent="0.35">
      <c r="C461" s="14"/>
    </row>
    <row r="462" spans="3:3" hidden="1" x14ac:dyDescent="0.35">
      <c r="C462" s="14"/>
    </row>
    <row r="463" spans="3:3" hidden="1" x14ac:dyDescent="0.35">
      <c r="C463" s="14"/>
    </row>
    <row r="464" spans="3:3" hidden="1" x14ac:dyDescent="0.35">
      <c r="C464" s="14"/>
    </row>
    <row r="465" spans="3:3" hidden="1" x14ac:dyDescent="0.35">
      <c r="C465" s="14"/>
    </row>
    <row r="466" spans="3:3" hidden="1" x14ac:dyDescent="0.35">
      <c r="C466" s="14"/>
    </row>
    <row r="467" spans="3:3" hidden="1" x14ac:dyDescent="0.35">
      <c r="C467" s="14"/>
    </row>
    <row r="468" spans="3:3" hidden="1" x14ac:dyDescent="0.35">
      <c r="C468" s="14"/>
    </row>
    <row r="469" spans="3:3" hidden="1" x14ac:dyDescent="0.35">
      <c r="C469" s="14"/>
    </row>
    <row r="470" spans="3:3" hidden="1" x14ac:dyDescent="0.35">
      <c r="C470" s="14"/>
    </row>
    <row r="471" spans="3:3" hidden="1" x14ac:dyDescent="0.35">
      <c r="C471" s="14"/>
    </row>
    <row r="472" spans="3:3" hidden="1" x14ac:dyDescent="0.35">
      <c r="C472" s="14"/>
    </row>
    <row r="473" spans="3:3" hidden="1" x14ac:dyDescent="0.35">
      <c r="C473" s="14"/>
    </row>
    <row r="474" spans="3:3" hidden="1" x14ac:dyDescent="0.35">
      <c r="C474" s="14"/>
    </row>
    <row r="475" spans="3:3" hidden="1" x14ac:dyDescent="0.35">
      <c r="C475" s="14"/>
    </row>
    <row r="476" spans="3:3" hidden="1" x14ac:dyDescent="0.35">
      <c r="C476" s="14"/>
    </row>
    <row r="477" spans="3:3" hidden="1" x14ac:dyDescent="0.35">
      <c r="C477" s="14"/>
    </row>
    <row r="478" spans="3:3" hidden="1" x14ac:dyDescent="0.35">
      <c r="C478" s="14"/>
    </row>
    <row r="479" spans="3:3" hidden="1" x14ac:dyDescent="0.35">
      <c r="C479" s="14"/>
    </row>
    <row r="480" spans="3:3" hidden="1" x14ac:dyDescent="0.35">
      <c r="C480" s="14"/>
    </row>
    <row r="481" spans="3:3" hidden="1" x14ac:dyDescent="0.35">
      <c r="C481" s="14"/>
    </row>
    <row r="482" spans="3:3" hidden="1" x14ac:dyDescent="0.35">
      <c r="C482" s="14"/>
    </row>
    <row r="483" spans="3:3" hidden="1" x14ac:dyDescent="0.35">
      <c r="C483" s="14"/>
    </row>
    <row r="484" spans="3:3" hidden="1" x14ac:dyDescent="0.35">
      <c r="C484" s="14"/>
    </row>
    <row r="485" spans="3:3" hidden="1" x14ac:dyDescent="0.35">
      <c r="C485" s="14"/>
    </row>
    <row r="486" spans="3:3" hidden="1" x14ac:dyDescent="0.35">
      <c r="C486" s="14"/>
    </row>
    <row r="487" spans="3:3" hidden="1" x14ac:dyDescent="0.35">
      <c r="C487" s="14"/>
    </row>
    <row r="488" spans="3:3" hidden="1" x14ac:dyDescent="0.35">
      <c r="C488" s="14"/>
    </row>
    <row r="489" spans="3:3" hidden="1" x14ac:dyDescent="0.35">
      <c r="C489" s="14"/>
    </row>
    <row r="490" spans="3:3" hidden="1" x14ac:dyDescent="0.35">
      <c r="C490" s="14"/>
    </row>
    <row r="491" spans="3:3" hidden="1" x14ac:dyDescent="0.35">
      <c r="C491" s="14"/>
    </row>
    <row r="492" spans="3:3" hidden="1" x14ac:dyDescent="0.35">
      <c r="C492" s="14"/>
    </row>
    <row r="493" spans="3:3" hidden="1" x14ac:dyDescent="0.35">
      <c r="C493" s="14"/>
    </row>
    <row r="494" spans="3:3" hidden="1" x14ac:dyDescent="0.35">
      <c r="C494" s="14"/>
    </row>
    <row r="495" spans="3:3" hidden="1" x14ac:dyDescent="0.35">
      <c r="C495" s="14"/>
    </row>
    <row r="496" spans="3:3" hidden="1" x14ac:dyDescent="0.35">
      <c r="C496" s="14"/>
    </row>
    <row r="497" spans="3:3" hidden="1" x14ac:dyDescent="0.35">
      <c r="C497" s="14"/>
    </row>
    <row r="498" spans="3:3" hidden="1" x14ac:dyDescent="0.35">
      <c r="C498" s="14"/>
    </row>
    <row r="499" spans="3:3" hidden="1" x14ac:dyDescent="0.35">
      <c r="C499" s="14"/>
    </row>
    <row r="500" spans="3:3" hidden="1" x14ac:dyDescent="0.35">
      <c r="C500" s="14"/>
    </row>
    <row r="501" spans="3:3" hidden="1" x14ac:dyDescent="0.35">
      <c r="C501" s="14"/>
    </row>
    <row r="502" spans="3:3" hidden="1" x14ac:dyDescent="0.35">
      <c r="C502" s="14"/>
    </row>
    <row r="503" spans="3:3" hidden="1" x14ac:dyDescent="0.35">
      <c r="C503" s="14"/>
    </row>
    <row r="504" spans="3:3" hidden="1" x14ac:dyDescent="0.35">
      <c r="C504" s="14"/>
    </row>
    <row r="505" spans="3:3" hidden="1" x14ac:dyDescent="0.35">
      <c r="C505" s="14"/>
    </row>
    <row r="506" spans="3:3" hidden="1" x14ac:dyDescent="0.35">
      <c r="C506" s="14"/>
    </row>
    <row r="507" spans="3:3" hidden="1" x14ac:dyDescent="0.35">
      <c r="C507" s="14"/>
    </row>
    <row r="508" spans="3:3" hidden="1" x14ac:dyDescent="0.35">
      <c r="C508" s="14"/>
    </row>
    <row r="509" spans="3:3" hidden="1" x14ac:dyDescent="0.35">
      <c r="C509" s="14"/>
    </row>
    <row r="510" spans="3:3" hidden="1" x14ac:dyDescent="0.35">
      <c r="C510" s="14"/>
    </row>
    <row r="511" spans="3:3" hidden="1" x14ac:dyDescent="0.35">
      <c r="C511" s="14"/>
    </row>
    <row r="512" spans="3:3" hidden="1" x14ac:dyDescent="0.35">
      <c r="C512" s="14"/>
    </row>
    <row r="513" spans="3:3" hidden="1" x14ac:dyDescent="0.35">
      <c r="C513" s="14"/>
    </row>
    <row r="514" spans="3:3" hidden="1" x14ac:dyDescent="0.35">
      <c r="C514" s="14"/>
    </row>
    <row r="515" spans="3:3" hidden="1" x14ac:dyDescent="0.35">
      <c r="C515" s="14"/>
    </row>
    <row r="516" spans="3:3" hidden="1" x14ac:dyDescent="0.35">
      <c r="C516" s="14"/>
    </row>
    <row r="517" spans="3:3" hidden="1" x14ac:dyDescent="0.35">
      <c r="C517" s="14"/>
    </row>
    <row r="518" spans="3:3" hidden="1" x14ac:dyDescent="0.35">
      <c r="C518" s="14"/>
    </row>
    <row r="519" spans="3:3" hidden="1" x14ac:dyDescent="0.35">
      <c r="C519" s="14"/>
    </row>
    <row r="520" spans="3:3" hidden="1" x14ac:dyDescent="0.35">
      <c r="C520" s="14"/>
    </row>
    <row r="521" spans="3:3" hidden="1" x14ac:dyDescent="0.35">
      <c r="C521" s="14"/>
    </row>
    <row r="522" spans="3:3" hidden="1" x14ac:dyDescent="0.35">
      <c r="C522" s="14"/>
    </row>
    <row r="523" spans="3:3" hidden="1" x14ac:dyDescent="0.35">
      <c r="C523" s="14"/>
    </row>
    <row r="524" spans="3:3" hidden="1" x14ac:dyDescent="0.35">
      <c r="C524" s="14"/>
    </row>
    <row r="525" spans="3:3" hidden="1" x14ac:dyDescent="0.35">
      <c r="C525" s="14"/>
    </row>
    <row r="526" spans="3:3" hidden="1" x14ac:dyDescent="0.35">
      <c r="C526" s="14"/>
    </row>
    <row r="527" spans="3:3" hidden="1" x14ac:dyDescent="0.35">
      <c r="C527" s="14"/>
    </row>
    <row r="528" spans="3:3" hidden="1" x14ac:dyDescent="0.35">
      <c r="C528" s="14"/>
    </row>
    <row r="529" spans="3:3" hidden="1" x14ac:dyDescent="0.35">
      <c r="C529" s="14"/>
    </row>
    <row r="530" spans="3:3" hidden="1" x14ac:dyDescent="0.35">
      <c r="C530" s="14"/>
    </row>
    <row r="531" spans="3:3" hidden="1" x14ac:dyDescent="0.35">
      <c r="C531" s="14"/>
    </row>
    <row r="532" spans="3:3" hidden="1" x14ac:dyDescent="0.35">
      <c r="C532" s="14"/>
    </row>
    <row r="533" spans="3:3" hidden="1" x14ac:dyDescent="0.35">
      <c r="C533" s="14"/>
    </row>
    <row r="534" spans="3:3" hidden="1" x14ac:dyDescent="0.35">
      <c r="C534" s="14"/>
    </row>
    <row r="535" spans="3:3" hidden="1" x14ac:dyDescent="0.35">
      <c r="C535" s="14"/>
    </row>
    <row r="536" spans="3:3" hidden="1" x14ac:dyDescent="0.35">
      <c r="C536" s="14"/>
    </row>
    <row r="537" spans="3:3" hidden="1" x14ac:dyDescent="0.35">
      <c r="C537" s="14"/>
    </row>
    <row r="538" spans="3:3" hidden="1" x14ac:dyDescent="0.35">
      <c r="C538" s="14"/>
    </row>
    <row r="539" spans="3:3" hidden="1" x14ac:dyDescent="0.35">
      <c r="C539" s="14"/>
    </row>
    <row r="540" spans="3:3" hidden="1" x14ac:dyDescent="0.35">
      <c r="C540" s="14"/>
    </row>
    <row r="541" spans="3:3" hidden="1" x14ac:dyDescent="0.35">
      <c r="C541" s="14"/>
    </row>
    <row r="542" spans="3:3" hidden="1" x14ac:dyDescent="0.35">
      <c r="C542" s="14"/>
    </row>
    <row r="543" spans="3:3" hidden="1" x14ac:dyDescent="0.35">
      <c r="C543" s="14"/>
    </row>
    <row r="544" spans="3:3" hidden="1" x14ac:dyDescent="0.35">
      <c r="C544" s="14"/>
    </row>
    <row r="545" spans="3:3" hidden="1" x14ac:dyDescent="0.35">
      <c r="C545" s="14"/>
    </row>
    <row r="546" spans="3:3" hidden="1" x14ac:dyDescent="0.35">
      <c r="C546" s="14"/>
    </row>
    <row r="547" spans="3:3" hidden="1" x14ac:dyDescent="0.35">
      <c r="C547" s="14"/>
    </row>
    <row r="548" spans="3:3" hidden="1" x14ac:dyDescent="0.35">
      <c r="C548" s="14"/>
    </row>
    <row r="549" spans="3:3" hidden="1" x14ac:dyDescent="0.35">
      <c r="C549" s="14"/>
    </row>
    <row r="550" spans="3:3" hidden="1" x14ac:dyDescent="0.35">
      <c r="C550" s="14"/>
    </row>
    <row r="551" spans="3:3" hidden="1" x14ac:dyDescent="0.35">
      <c r="C551" s="14"/>
    </row>
    <row r="552" spans="3:3" hidden="1" x14ac:dyDescent="0.35">
      <c r="C552" s="14"/>
    </row>
    <row r="553" spans="3:3" hidden="1" x14ac:dyDescent="0.35">
      <c r="C553" s="14"/>
    </row>
    <row r="554" spans="3:3" hidden="1" x14ac:dyDescent="0.35">
      <c r="C554" s="14"/>
    </row>
    <row r="555" spans="3:3" hidden="1" x14ac:dyDescent="0.35">
      <c r="C555" s="14"/>
    </row>
    <row r="556" spans="3:3" hidden="1" x14ac:dyDescent="0.35">
      <c r="C556" s="14"/>
    </row>
    <row r="557" spans="3:3" hidden="1" x14ac:dyDescent="0.35">
      <c r="C557" s="14"/>
    </row>
    <row r="558" spans="3:3" hidden="1" x14ac:dyDescent="0.35">
      <c r="C558" s="14"/>
    </row>
    <row r="559" spans="3:3" hidden="1" x14ac:dyDescent="0.35">
      <c r="C559" s="14"/>
    </row>
    <row r="560" spans="3:3" hidden="1" x14ac:dyDescent="0.35">
      <c r="C560" s="14"/>
    </row>
    <row r="561" spans="3:3" hidden="1" x14ac:dyDescent="0.35">
      <c r="C561" s="14"/>
    </row>
    <row r="562" spans="3:3" hidden="1" x14ac:dyDescent="0.35">
      <c r="C562" s="14"/>
    </row>
    <row r="563" spans="3:3" hidden="1" x14ac:dyDescent="0.35">
      <c r="C563" s="14"/>
    </row>
    <row r="564" spans="3:3" hidden="1" x14ac:dyDescent="0.35">
      <c r="C564" s="14"/>
    </row>
    <row r="565" spans="3:3" hidden="1" x14ac:dyDescent="0.35">
      <c r="C565" s="14"/>
    </row>
    <row r="566" spans="3:3" hidden="1" x14ac:dyDescent="0.35">
      <c r="C566" s="14"/>
    </row>
    <row r="567" spans="3:3" hidden="1" x14ac:dyDescent="0.35">
      <c r="C567" s="14"/>
    </row>
    <row r="568" spans="3:3" hidden="1" x14ac:dyDescent="0.35">
      <c r="C568" s="14"/>
    </row>
    <row r="569" spans="3:3" hidden="1" x14ac:dyDescent="0.35">
      <c r="C569" s="14"/>
    </row>
    <row r="570" spans="3:3" hidden="1" x14ac:dyDescent="0.35">
      <c r="C570" s="14"/>
    </row>
    <row r="571" spans="3:3" hidden="1" x14ac:dyDescent="0.35">
      <c r="C571" s="14"/>
    </row>
    <row r="572" spans="3:3" hidden="1" x14ac:dyDescent="0.35">
      <c r="C572" s="14"/>
    </row>
    <row r="573" spans="3:3" hidden="1" x14ac:dyDescent="0.35">
      <c r="C573" s="14"/>
    </row>
    <row r="574" spans="3:3" hidden="1" x14ac:dyDescent="0.35">
      <c r="C574" s="14"/>
    </row>
    <row r="575" spans="3:3" hidden="1" x14ac:dyDescent="0.35">
      <c r="C575" s="14"/>
    </row>
    <row r="576" spans="3:3" hidden="1" x14ac:dyDescent="0.35">
      <c r="C576" s="14"/>
    </row>
    <row r="577" spans="3:3" hidden="1" x14ac:dyDescent="0.35">
      <c r="C577" s="14"/>
    </row>
    <row r="578" spans="3:3" hidden="1" x14ac:dyDescent="0.35">
      <c r="C578" s="14"/>
    </row>
    <row r="579" spans="3:3" hidden="1" x14ac:dyDescent="0.35">
      <c r="C579" s="14"/>
    </row>
    <row r="580" spans="3:3" hidden="1" x14ac:dyDescent="0.35">
      <c r="C580" s="14"/>
    </row>
    <row r="581" spans="3:3" hidden="1" x14ac:dyDescent="0.35">
      <c r="C581" s="14"/>
    </row>
    <row r="582" spans="3:3" hidden="1" x14ac:dyDescent="0.35">
      <c r="C582" s="14"/>
    </row>
    <row r="583" spans="3:3" hidden="1" x14ac:dyDescent="0.35">
      <c r="C583" s="14"/>
    </row>
    <row r="584" spans="3:3" hidden="1" x14ac:dyDescent="0.35">
      <c r="C584" s="14"/>
    </row>
    <row r="585" spans="3:3" hidden="1" x14ac:dyDescent="0.35">
      <c r="C585" s="14"/>
    </row>
    <row r="586" spans="3:3" hidden="1" x14ac:dyDescent="0.35">
      <c r="C586" s="14"/>
    </row>
    <row r="587" spans="3:3" hidden="1" x14ac:dyDescent="0.35">
      <c r="C587" s="14"/>
    </row>
    <row r="588" spans="3:3" hidden="1" x14ac:dyDescent="0.35">
      <c r="C588" s="14"/>
    </row>
    <row r="589" spans="3:3" hidden="1" x14ac:dyDescent="0.35">
      <c r="C589" s="14"/>
    </row>
    <row r="590" spans="3:3" hidden="1" x14ac:dyDescent="0.35">
      <c r="C590" s="14"/>
    </row>
    <row r="591" spans="3:3" hidden="1" x14ac:dyDescent="0.35">
      <c r="C591" s="14"/>
    </row>
    <row r="592" spans="3:3" hidden="1" x14ac:dyDescent="0.35">
      <c r="C592" s="14"/>
    </row>
    <row r="593" spans="3:3" hidden="1" x14ac:dyDescent="0.35">
      <c r="C593" s="14"/>
    </row>
    <row r="594" spans="3:3" hidden="1" x14ac:dyDescent="0.35">
      <c r="C594" s="14"/>
    </row>
    <row r="595" spans="3:3" hidden="1" x14ac:dyDescent="0.35">
      <c r="C595" s="14"/>
    </row>
    <row r="596" spans="3:3" hidden="1" x14ac:dyDescent="0.35">
      <c r="C596" s="14"/>
    </row>
    <row r="597" spans="3:3" hidden="1" x14ac:dyDescent="0.35">
      <c r="C597" s="14"/>
    </row>
    <row r="598" spans="3:3" hidden="1" x14ac:dyDescent="0.35">
      <c r="C598" s="14"/>
    </row>
    <row r="599" spans="3:3" hidden="1" x14ac:dyDescent="0.35">
      <c r="C599" s="14"/>
    </row>
    <row r="600" spans="3:3" hidden="1" x14ac:dyDescent="0.35">
      <c r="C600" s="14"/>
    </row>
    <row r="601" spans="3:3" hidden="1" x14ac:dyDescent="0.35">
      <c r="C601" s="14"/>
    </row>
    <row r="602" spans="3:3" hidden="1" x14ac:dyDescent="0.35">
      <c r="C602" s="14"/>
    </row>
    <row r="603" spans="3:3" hidden="1" x14ac:dyDescent="0.35">
      <c r="C603" s="14"/>
    </row>
    <row r="604" spans="3:3" hidden="1" x14ac:dyDescent="0.35">
      <c r="C604" s="14"/>
    </row>
    <row r="605" spans="3:3" hidden="1" x14ac:dyDescent="0.35">
      <c r="C605" s="14"/>
    </row>
    <row r="606" spans="3:3" hidden="1" x14ac:dyDescent="0.35">
      <c r="C606" s="14"/>
    </row>
    <row r="607" spans="3:3" hidden="1" x14ac:dyDescent="0.35">
      <c r="C607" s="14"/>
    </row>
    <row r="608" spans="3:3" hidden="1" x14ac:dyDescent="0.35">
      <c r="C608" s="14"/>
    </row>
    <row r="609" spans="3:3" hidden="1" x14ac:dyDescent="0.35">
      <c r="C609" s="14"/>
    </row>
    <row r="610" spans="3:3" hidden="1" x14ac:dyDescent="0.35">
      <c r="C610" s="14"/>
    </row>
    <row r="611" spans="3:3" hidden="1" x14ac:dyDescent="0.35">
      <c r="C611" s="14"/>
    </row>
    <row r="612" spans="3:3" hidden="1" x14ac:dyDescent="0.35">
      <c r="C612" s="14"/>
    </row>
    <row r="613" spans="3:3" hidden="1" x14ac:dyDescent="0.35">
      <c r="C613" s="14"/>
    </row>
    <row r="614" spans="3:3" hidden="1" x14ac:dyDescent="0.35">
      <c r="C614" s="14"/>
    </row>
    <row r="615" spans="3:3" hidden="1" x14ac:dyDescent="0.35">
      <c r="C615" s="14"/>
    </row>
    <row r="616" spans="3:3" hidden="1" x14ac:dyDescent="0.35">
      <c r="C616" s="14"/>
    </row>
    <row r="617" spans="3:3" hidden="1" x14ac:dyDescent="0.35">
      <c r="C617" s="14"/>
    </row>
    <row r="618" spans="3:3" hidden="1" x14ac:dyDescent="0.35">
      <c r="C618" s="14"/>
    </row>
    <row r="619" spans="3:3" hidden="1" x14ac:dyDescent="0.35">
      <c r="C619" s="14"/>
    </row>
    <row r="620" spans="3:3" hidden="1" x14ac:dyDescent="0.35">
      <c r="C620" s="14"/>
    </row>
    <row r="621" spans="3:3" hidden="1" x14ac:dyDescent="0.35">
      <c r="C621" s="14"/>
    </row>
    <row r="622" spans="3:3" hidden="1" x14ac:dyDescent="0.35">
      <c r="C622" s="14"/>
    </row>
    <row r="623" spans="3:3" hidden="1" x14ac:dyDescent="0.35">
      <c r="C623" s="14"/>
    </row>
    <row r="624" spans="3:3" hidden="1" x14ac:dyDescent="0.35">
      <c r="C624" s="14"/>
    </row>
    <row r="625" spans="3:3" hidden="1" x14ac:dyDescent="0.35">
      <c r="C625" s="14"/>
    </row>
    <row r="626" spans="3:3" hidden="1" x14ac:dyDescent="0.35">
      <c r="C626" s="14"/>
    </row>
    <row r="627" spans="3:3" hidden="1" x14ac:dyDescent="0.35">
      <c r="C627" s="14"/>
    </row>
    <row r="628" spans="3:3" hidden="1" x14ac:dyDescent="0.35">
      <c r="C628" s="14"/>
    </row>
    <row r="629" spans="3:3" hidden="1" x14ac:dyDescent="0.35">
      <c r="C629" s="14"/>
    </row>
    <row r="630" spans="3:3" hidden="1" x14ac:dyDescent="0.35">
      <c r="C630" s="14"/>
    </row>
    <row r="631" spans="3:3" hidden="1" x14ac:dyDescent="0.35">
      <c r="C631" s="14"/>
    </row>
    <row r="632" spans="3:3" hidden="1" x14ac:dyDescent="0.35">
      <c r="C632" s="14"/>
    </row>
    <row r="633" spans="3:3" hidden="1" x14ac:dyDescent="0.35">
      <c r="C633" s="14"/>
    </row>
    <row r="634" spans="3:3" hidden="1" x14ac:dyDescent="0.35">
      <c r="C634" s="14"/>
    </row>
    <row r="635" spans="3:3" hidden="1" x14ac:dyDescent="0.35">
      <c r="C635" s="14"/>
    </row>
    <row r="636" spans="3:3" hidden="1" x14ac:dyDescent="0.35">
      <c r="C636" s="14"/>
    </row>
    <row r="637" spans="3:3" hidden="1" x14ac:dyDescent="0.35">
      <c r="C637" s="14"/>
    </row>
    <row r="638" spans="3:3" hidden="1" x14ac:dyDescent="0.35">
      <c r="C638" s="14"/>
    </row>
    <row r="639" spans="3:3" hidden="1" x14ac:dyDescent="0.35">
      <c r="C639" s="14"/>
    </row>
    <row r="640" spans="3:3" hidden="1" x14ac:dyDescent="0.35">
      <c r="C640" s="14"/>
    </row>
    <row r="641" spans="3:3" hidden="1" x14ac:dyDescent="0.35">
      <c r="C641" s="14"/>
    </row>
    <row r="642" spans="3:3" hidden="1" x14ac:dyDescent="0.35">
      <c r="C642" s="14"/>
    </row>
    <row r="643" spans="3:3" hidden="1" x14ac:dyDescent="0.35">
      <c r="C643" s="14"/>
    </row>
    <row r="644" spans="3:3" hidden="1" x14ac:dyDescent="0.35">
      <c r="C644" s="14"/>
    </row>
    <row r="645" spans="3:3" hidden="1" x14ac:dyDescent="0.35">
      <c r="C645" s="14"/>
    </row>
    <row r="646" spans="3:3" hidden="1" x14ac:dyDescent="0.35">
      <c r="C646" s="14"/>
    </row>
    <row r="647" spans="3:3" hidden="1" x14ac:dyDescent="0.35">
      <c r="C647" s="14"/>
    </row>
    <row r="648" spans="3:3" hidden="1" x14ac:dyDescent="0.35">
      <c r="C648" s="14"/>
    </row>
    <row r="649" spans="3:3" hidden="1" x14ac:dyDescent="0.35">
      <c r="C649" s="14"/>
    </row>
    <row r="650" spans="3:3" hidden="1" x14ac:dyDescent="0.35">
      <c r="C650" s="14"/>
    </row>
    <row r="651" spans="3:3" hidden="1" x14ac:dyDescent="0.35">
      <c r="C651" s="14"/>
    </row>
    <row r="652" spans="3:3" hidden="1" x14ac:dyDescent="0.35">
      <c r="C652" s="14"/>
    </row>
    <row r="653" spans="3:3" hidden="1" x14ac:dyDescent="0.35">
      <c r="C653" s="14"/>
    </row>
    <row r="654" spans="3:3" hidden="1" x14ac:dyDescent="0.35">
      <c r="C654" s="14"/>
    </row>
    <row r="655" spans="3:3" hidden="1" x14ac:dyDescent="0.35">
      <c r="C655" s="14"/>
    </row>
    <row r="656" spans="3:3" hidden="1" x14ac:dyDescent="0.35">
      <c r="C656" s="14"/>
    </row>
    <row r="657" spans="3:3" hidden="1" x14ac:dyDescent="0.35">
      <c r="C657" s="14"/>
    </row>
    <row r="658" spans="3:3" hidden="1" x14ac:dyDescent="0.35">
      <c r="C658" s="14"/>
    </row>
    <row r="659" spans="3:3" hidden="1" x14ac:dyDescent="0.35">
      <c r="C659" s="14"/>
    </row>
    <row r="660" spans="3:3" hidden="1" x14ac:dyDescent="0.35">
      <c r="C660" s="14"/>
    </row>
    <row r="661" spans="3:3" hidden="1" x14ac:dyDescent="0.35">
      <c r="C661" s="14"/>
    </row>
    <row r="662" spans="3:3" hidden="1" x14ac:dyDescent="0.35">
      <c r="C662" s="14"/>
    </row>
    <row r="663" spans="3:3" hidden="1" x14ac:dyDescent="0.35">
      <c r="C663" s="14"/>
    </row>
    <row r="664" spans="3:3" hidden="1" x14ac:dyDescent="0.35">
      <c r="C664" s="14"/>
    </row>
    <row r="665" spans="3:3" hidden="1" x14ac:dyDescent="0.35">
      <c r="C665" s="14"/>
    </row>
    <row r="666" spans="3:3" hidden="1" x14ac:dyDescent="0.35">
      <c r="C666" s="14"/>
    </row>
    <row r="667" spans="3:3" hidden="1" x14ac:dyDescent="0.35">
      <c r="C667" s="14"/>
    </row>
    <row r="668" spans="3:3" hidden="1" x14ac:dyDescent="0.35">
      <c r="C668" s="14"/>
    </row>
    <row r="669" spans="3:3" hidden="1" x14ac:dyDescent="0.35">
      <c r="C669" s="14"/>
    </row>
    <row r="670" spans="3:3" hidden="1" x14ac:dyDescent="0.35">
      <c r="C670" s="14"/>
    </row>
    <row r="671" spans="3:3" hidden="1" x14ac:dyDescent="0.35">
      <c r="C671" s="14"/>
    </row>
    <row r="672" spans="3:3" hidden="1" x14ac:dyDescent="0.35">
      <c r="C672" s="14"/>
    </row>
    <row r="673" spans="3:3" hidden="1" x14ac:dyDescent="0.35">
      <c r="C673" s="14"/>
    </row>
    <row r="674" spans="3:3" hidden="1" x14ac:dyDescent="0.35">
      <c r="C674" s="14"/>
    </row>
    <row r="675" spans="3:3" hidden="1" x14ac:dyDescent="0.35">
      <c r="C675" s="14"/>
    </row>
    <row r="676" spans="3:3" hidden="1" x14ac:dyDescent="0.35">
      <c r="C676" s="14"/>
    </row>
    <row r="677" spans="3:3" hidden="1" x14ac:dyDescent="0.35">
      <c r="C677" s="14"/>
    </row>
    <row r="678" spans="3:3" hidden="1" x14ac:dyDescent="0.35">
      <c r="C678" s="14"/>
    </row>
    <row r="679" spans="3:3" hidden="1" x14ac:dyDescent="0.35">
      <c r="C679" s="14"/>
    </row>
    <row r="680" spans="3:3" hidden="1" x14ac:dyDescent="0.35">
      <c r="C680" s="14"/>
    </row>
    <row r="681" spans="3:3" hidden="1" x14ac:dyDescent="0.35">
      <c r="C681" s="14"/>
    </row>
    <row r="682" spans="3:3" hidden="1" x14ac:dyDescent="0.35">
      <c r="C682" s="14"/>
    </row>
    <row r="683" spans="3:3" hidden="1" x14ac:dyDescent="0.35">
      <c r="C683" s="14"/>
    </row>
    <row r="684" spans="3:3" hidden="1" x14ac:dyDescent="0.35">
      <c r="C684" s="14"/>
    </row>
    <row r="685" spans="3:3" hidden="1" x14ac:dyDescent="0.35">
      <c r="C685" s="14"/>
    </row>
    <row r="686" spans="3:3" hidden="1" x14ac:dyDescent="0.35">
      <c r="C686" s="14"/>
    </row>
    <row r="687" spans="3:3" hidden="1" x14ac:dyDescent="0.35">
      <c r="C687" s="14"/>
    </row>
    <row r="688" spans="3:3" hidden="1" x14ac:dyDescent="0.35">
      <c r="C688" s="14"/>
    </row>
    <row r="689" spans="3:3" hidden="1" x14ac:dyDescent="0.35">
      <c r="C689" s="14"/>
    </row>
    <row r="690" spans="3:3" hidden="1" x14ac:dyDescent="0.35">
      <c r="C690" s="14"/>
    </row>
    <row r="691" spans="3:3" hidden="1" x14ac:dyDescent="0.35">
      <c r="C691" s="14"/>
    </row>
    <row r="692" spans="3:3" hidden="1" x14ac:dyDescent="0.35">
      <c r="C692" s="14"/>
    </row>
    <row r="693" spans="3:3" hidden="1" x14ac:dyDescent="0.35">
      <c r="C693" s="14"/>
    </row>
    <row r="694" spans="3:3" hidden="1" x14ac:dyDescent="0.35">
      <c r="C694" s="14"/>
    </row>
    <row r="695" spans="3:3" hidden="1" x14ac:dyDescent="0.35">
      <c r="C695" s="14"/>
    </row>
    <row r="696" spans="3:3" hidden="1" x14ac:dyDescent="0.35">
      <c r="C696" s="14"/>
    </row>
    <row r="697" spans="3:3" hidden="1" x14ac:dyDescent="0.35">
      <c r="C697" s="14"/>
    </row>
    <row r="698" spans="3:3" hidden="1" x14ac:dyDescent="0.35">
      <c r="C698" s="14"/>
    </row>
    <row r="699" spans="3:3" hidden="1" x14ac:dyDescent="0.35">
      <c r="C699" s="14"/>
    </row>
    <row r="700" spans="3:3" hidden="1" x14ac:dyDescent="0.35">
      <c r="C700" s="14"/>
    </row>
    <row r="701" spans="3:3" hidden="1" x14ac:dyDescent="0.35">
      <c r="C701" s="14"/>
    </row>
    <row r="702" spans="3:3" hidden="1" x14ac:dyDescent="0.35">
      <c r="C702" s="14"/>
    </row>
    <row r="703" spans="3:3" hidden="1" x14ac:dyDescent="0.35">
      <c r="C703" s="14"/>
    </row>
    <row r="704" spans="3:3" hidden="1" x14ac:dyDescent="0.35">
      <c r="C704" s="14"/>
    </row>
    <row r="705" spans="3:3" hidden="1" x14ac:dyDescent="0.35">
      <c r="C705" s="14"/>
    </row>
    <row r="706" spans="3:3" hidden="1" x14ac:dyDescent="0.35">
      <c r="C706" s="14"/>
    </row>
    <row r="707" spans="3:3" hidden="1" x14ac:dyDescent="0.35">
      <c r="C707" s="14"/>
    </row>
    <row r="708" spans="3:3" hidden="1" x14ac:dyDescent="0.35">
      <c r="C708" s="14"/>
    </row>
    <row r="709" spans="3:3" hidden="1" x14ac:dyDescent="0.35">
      <c r="C709" s="14"/>
    </row>
    <row r="710" spans="3:3" hidden="1" x14ac:dyDescent="0.35">
      <c r="C710" s="14"/>
    </row>
    <row r="711" spans="3:3" hidden="1" x14ac:dyDescent="0.35">
      <c r="C711" s="14"/>
    </row>
    <row r="712" spans="3:3" hidden="1" x14ac:dyDescent="0.35">
      <c r="C712" s="14"/>
    </row>
    <row r="713" spans="3:3" hidden="1" x14ac:dyDescent="0.35">
      <c r="C713" s="14"/>
    </row>
    <row r="714" spans="3:3" hidden="1" x14ac:dyDescent="0.35">
      <c r="C714" s="14"/>
    </row>
    <row r="715" spans="3:3" hidden="1" x14ac:dyDescent="0.35">
      <c r="C715" s="14"/>
    </row>
    <row r="716" spans="3:3" hidden="1" x14ac:dyDescent="0.35">
      <c r="C716" s="14"/>
    </row>
    <row r="717" spans="3:3" hidden="1" x14ac:dyDescent="0.35">
      <c r="C717" s="14"/>
    </row>
    <row r="718" spans="3:3" hidden="1" x14ac:dyDescent="0.35">
      <c r="C718" s="14"/>
    </row>
    <row r="719" spans="3:3" hidden="1" x14ac:dyDescent="0.35">
      <c r="C719" s="14"/>
    </row>
    <row r="720" spans="3:3" hidden="1" x14ac:dyDescent="0.35">
      <c r="C720" s="14"/>
    </row>
    <row r="721" spans="3:3" hidden="1" x14ac:dyDescent="0.35">
      <c r="C721" s="14"/>
    </row>
    <row r="722" spans="3:3" hidden="1" x14ac:dyDescent="0.35">
      <c r="C722" s="14"/>
    </row>
    <row r="723" spans="3:3" hidden="1" x14ac:dyDescent="0.35">
      <c r="C723" s="14"/>
    </row>
    <row r="724" spans="3:3" hidden="1" x14ac:dyDescent="0.35">
      <c r="C724" s="14"/>
    </row>
    <row r="725" spans="3:3" hidden="1" x14ac:dyDescent="0.35">
      <c r="C725" s="14"/>
    </row>
    <row r="726" spans="3:3" hidden="1" x14ac:dyDescent="0.35">
      <c r="C726" s="14"/>
    </row>
    <row r="727" spans="3:3" hidden="1" x14ac:dyDescent="0.35">
      <c r="C727" s="14"/>
    </row>
    <row r="728" spans="3:3" hidden="1" x14ac:dyDescent="0.35">
      <c r="C728" s="14"/>
    </row>
    <row r="729" spans="3:3" hidden="1" x14ac:dyDescent="0.35">
      <c r="C729" s="14"/>
    </row>
    <row r="730" spans="3:3" hidden="1" x14ac:dyDescent="0.35">
      <c r="C730" s="14"/>
    </row>
    <row r="731" spans="3:3" hidden="1" x14ac:dyDescent="0.35">
      <c r="C731" s="14"/>
    </row>
    <row r="732" spans="3:3" hidden="1" x14ac:dyDescent="0.35">
      <c r="C732" s="14"/>
    </row>
    <row r="733" spans="3:3" hidden="1" x14ac:dyDescent="0.35">
      <c r="C733" s="14"/>
    </row>
    <row r="734" spans="3:3" hidden="1" x14ac:dyDescent="0.35">
      <c r="C734" s="14"/>
    </row>
    <row r="735" spans="3:3" hidden="1" x14ac:dyDescent="0.35">
      <c r="C735" s="14"/>
    </row>
    <row r="736" spans="3:3" hidden="1" x14ac:dyDescent="0.35">
      <c r="C736" s="14"/>
    </row>
    <row r="737" spans="3:3" hidden="1" x14ac:dyDescent="0.35">
      <c r="C737" s="14"/>
    </row>
    <row r="738" spans="3:3" hidden="1" x14ac:dyDescent="0.35">
      <c r="C738" s="14"/>
    </row>
    <row r="739" spans="3:3" hidden="1" x14ac:dyDescent="0.35">
      <c r="C739" s="14"/>
    </row>
    <row r="740" spans="3:3" hidden="1" x14ac:dyDescent="0.35">
      <c r="C740" s="14"/>
    </row>
    <row r="741" spans="3:3" hidden="1" x14ac:dyDescent="0.35">
      <c r="C741" s="14"/>
    </row>
    <row r="742" spans="3:3" hidden="1" x14ac:dyDescent="0.35">
      <c r="C742" s="14"/>
    </row>
    <row r="743" spans="3:3" hidden="1" x14ac:dyDescent="0.35">
      <c r="C743" s="14"/>
    </row>
    <row r="744" spans="3:3" hidden="1" x14ac:dyDescent="0.35">
      <c r="C744" s="14"/>
    </row>
    <row r="745" spans="3:3" hidden="1" x14ac:dyDescent="0.35">
      <c r="C745" s="14"/>
    </row>
    <row r="746" spans="3:3" hidden="1" x14ac:dyDescent="0.35">
      <c r="C746" s="14"/>
    </row>
    <row r="747" spans="3:3" hidden="1" x14ac:dyDescent="0.35">
      <c r="C747" s="14"/>
    </row>
    <row r="748" spans="3:3" hidden="1" x14ac:dyDescent="0.35">
      <c r="C748" s="14"/>
    </row>
    <row r="749" spans="3:3" hidden="1" x14ac:dyDescent="0.35">
      <c r="C749" s="14"/>
    </row>
    <row r="750" spans="3:3" hidden="1" x14ac:dyDescent="0.35">
      <c r="C750" s="14"/>
    </row>
    <row r="751" spans="3:3" hidden="1" x14ac:dyDescent="0.35">
      <c r="C751" s="14"/>
    </row>
    <row r="752" spans="3:3" hidden="1" x14ac:dyDescent="0.35">
      <c r="C752" s="14"/>
    </row>
    <row r="753" spans="3:3" hidden="1" x14ac:dyDescent="0.35">
      <c r="C753" s="14"/>
    </row>
    <row r="754" spans="3:3" hidden="1" x14ac:dyDescent="0.35">
      <c r="C754" s="14"/>
    </row>
    <row r="755" spans="3:3" hidden="1" x14ac:dyDescent="0.35">
      <c r="C755" s="14"/>
    </row>
    <row r="756" spans="3:3" hidden="1" x14ac:dyDescent="0.35">
      <c r="C756" s="14"/>
    </row>
    <row r="757" spans="3:3" hidden="1" x14ac:dyDescent="0.35">
      <c r="C757" s="14"/>
    </row>
    <row r="758" spans="3:3" hidden="1" x14ac:dyDescent="0.35">
      <c r="C758" s="14"/>
    </row>
    <row r="759" spans="3:3" hidden="1" x14ac:dyDescent="0.35">
      <c r="C759" s="14"/>
    </row>
    <row r="760" spans="3:3" hidden="1" x14ac:dyDescent="0.35">
      <c r="C760" s="14"/>
    </row>
    <row r="761" spans="3:3" hidden="1" x14ac:dyDescent="0.35">
      <c r="C761" s="14"/>
    </row>
    <row r="762" spans="3:3" hidden="1" x14ac:dyDescent="0.35">
      <c r="C762" s="14"/>
    </row>
    <row r="763" spans="3:3" hidden="1" x14ac:dyDescent="0.35">
      <c r="C763" s="14"/>
    </row>
    <row r="764" spans="3:3" hidden="1" x14ac:dyDescent="0.35">
      <c r="C764" s="14"/>
    </row>
    <row r="765" spans="3:3" hidden="1" x14ac:dyDescent="0.35">
      <c r="C765" s="14"/>
    </row>
    <row r="766" spans="3:3" hidden="1" x14ac:dyDescent="0.35">
      <c r="C766" s="14"/>
    </row>
    <row r="767" spans="3:3" hidden="1" x14ac:dyDescent="0.35">
      <c r="C767" s="14"/>
    </row>
    <row r="768" spans="3:3" hidden="1" x14ac:dyDescent="0.35">
      <c r="C768" s="14"/>
    </row>
    <row r="769" spans="3:3" hidden="1" x14ac:dyDescent="0.35">
      <c r="C769" s="14"/>
    </row>
    <row r="770" spans="3:3" hidden="1" x14ac:dyDescent="0.35">
      <c r="C770" s="14"/>
    </row>
    <row r="771" spans="3:3" hidden="1" x14ac:dyDescent="0.35">
      <c r="C771" s="14"/>
    </row>
    <row r="772" spans="3:3" hidden="1" x14ac:dyDescent="0.35">
      <c r="C772" s="14"/>
    </row>
    <row r="773" spans="3:3" hidden="1" x14ac:dyDescent="0.35">
      <c r="C773" s="14"/>
    </row>
    <row r="774" spans="3:3" hidden="1" x14ac:dyDescent="0.35">
      <c r="C774" s="14"/>
    </row>
    <row r="775" spans="3:3" hidden="1" x14ac:dyDescent="0.35">
      <c r="C775" s="14"/>
    </row>
    <row r="776" spans="3:3" hidden="1" x14ac:dyDescent="0.35">
      <c r="C776" s="14"/>
    </row>
    <row r="777" spans="3:3" hidden="1" x14ac:dyDescent="0.35">
      <c r="C777" s="14"/>
    </row>
    <row r="778" spans="3:3" hidden="1" x14ac:dyDescent="0.35">
      <c r="C778" s="14"/>
    </row>
    <row r="779" spans="3:3" hidden="1" x14ac:dyDescent="0.35">
      <c r="C779" s="14"/>
    </row>
    <row r="780" spans="3:3" hidden="1" x14ac:dyDescent="0.35">
      <c r="C780" s="14"/>
    </row>
    <row r="781" spans="3:3" hidden="1" x14ac:dyDescent="0.35">
      <c r="C781" s="14"/>
    </row>
    <row r="782" spans="3:3" hidden="1" x14ac:dyDescent="0.35">
      <c r="C782" s="14"/>
    </row>
    <row r="783" spans="3:3" hidden="1" x14ac:dyDescent="0.35">
      <c r="C783" s="14"/>
    </row>
    <row r="784" spans="3:3" hidden="1" x14ac:dyDescent="0.35">
      <c r="C784" s="14"/>
    </row>
    <row r="785" spans="3:3" hidden="1" x14ac:dyDescent="0.35">
      <c r="C785" s="14"/>
    </row>
    <row r="786" spans="3:3" hidden="1" x14ac:dyDescent="0.35">
      <c r="C786" s="14"/>
    </row>
    <row r="787" spans="3:3" hidden="1" x14ac:dyDescent="0.35">
      <c r="C787" s="14"/>
    </row>
    <row r="788" spans="3:3" hidden="1" x14ac:dyDescent="0.35">
      <c r="C788" s="14"/>
    </row>
    <row r="789" spans="3:3" hidden="1" x14ac:dyDescent="0.35">
      <c r="C789" s="14"/>
    </row>
    <row r="790" spans="3:3" hidden="1" x14ac:dyDescent="0.35">
      <c r="C790" s="14"/>
    </row>
    <row r="791" spans="3:3" hidden="1" x14ac:dyDescent="0.35">
      <c r="C791" s="14"/>
    </row>
    <row r="792" spans="3:3" hidden="1" x14ac:dyDescent="0.35">
      <c r="C792" s="14"/>
    </row>
    <row r="793" spans="3:3" hidden="1" x14ac:dyDescent="0.35">
      <c r="C793" s="14"/>
    </row>
    <row r="794" spans="3:3" hidden="1" x14ac:dyDescent="0.35">
      <c r="C794" s="14"/>
    </row>
    <row r="795" spans="3:3" hidden="1" x14ac:dyDescent="0.35">
      <c r="C795" s="14"/>
    </row>
    <row r="796" spans="3:3" hidden="1" x14ac:dyDescent="0.35">
      <c r="C796" s="14"/>
    </row>
    <row r="797" spans="3:3" hidden="1" x14ac:dyDescent="0.35">
      <c r="C797" s="14"/>
    </row>
    <row r="798" spans="3:3" hidden="1" x14ac:dyDescent="0.35">
      <c r="C798" s="14"/>
    </row>
    <row r="799" spans="3:3" hidden="1" x14ac:dyDescent="0.35">
      <c r="C799" s="14"/>
    </row>
    <row r="800" spans="3:3" hidden="1" x14ac:dyDescent="0.35">
      <c r="C800" s="14"/>
    </row>
    <row r="801" spans="3:3" hidden="1" x14ac:dyDescent="0.35">
      <c r="C801" s="14"/>
    </row>
    <row r="802" spans="3:3" hidden="1" x14ac:dyDescent="0.35">
      <c r="C802" s="14"/>
    </row>
    <row r="803" spans="3:3" hidden="1" x14ac:dyDescent="0.35">
      <c r="C803" s="14"/>
    </row>
    <row r="804" spans="3:3" hidden="1" x14ac:dyDescent="0.35">
      <c r="C804" s="14"/>
    </row>
    <row r="805" spans="3:3" hidden="1" x14ac:dyDescent="0.35">
      <c r="C805" s="14"/>
    </row>
    <row r="806" spans="3:3" hidden="1" x14ac:dyDescent="0.35">
      <c r="C806" s="14"/>
    </row>
    <row r="807" spans="3:3" hidden="1" x14ac:dyDescent="0.35">
      <c r="C807" s="14"/>
    </row>
    <row r="808" spans="3:3" hidden="1" x14ac:dyDescent="0.35">
      <c r="C808" s="14"/>
    </row>
    <row r="809" spans="3:3" hidden="1" x14ac:dyDescent="0.35">
      <c r="C809" s="14"/>
    </row>
    <row r="810" spans="3:3" hidden="1" x14ac:dyDescent="0.35">
      <c r="C810" s="14"/>
    </row>
    <row r="811" spans="3:3" hidden="1" x14ac:dyDescent="0.35">
      <c r="C811" s="14"/>
    </row>
    <row r="812" spans="3:3" hidden="1" x14ac:dyDescent="0.35">
      <c r="C812" s="14"/>
    </row>
    <row r="813" spans="3:3" hidden="1" x14ac:dyDescent="0.35">
      <c r="C813" s="14"/>
    </row>
    <row r="814" spans="3:3" hidden="1" x14ac:dyDescent="0.35">
      <c r="C814" s="14"/>
    </row>
    <row r="815" spans="3:3" hidden="1" x14ac:dyDescent="0.35">
      <c r="C815" s="14"/>
    </row>
    <row r="816" spans="3:3" hidden="1" x14ac:dyDescent="0.35">
      <c r="C816" s="14"/>
    </row>
    <row r="817" spans="3:3" hidden="1" x14ac:dyDescent="0.35">
      <c r="C817" s="14"/>
    </row>
    <row r="818" spans="3:3" hidden="1" x14ac:dyDescent="0.35">
      <c r="C818" s="14"/>
    </row>
    <row r="819" spans="3:3" hidden="1" x14ac:dyDescent="0.35">
      <c r="C819" s="14"/>
    </row>
    <row r="820" spans="3:3" hidden="1" x14ac:dyDescent="0.35">
      <c r="C820" s="14"/>
    </row>
    <row r="821" spans="3:3" hidden="1" x14ac:dyDescent="0.35">
      <c r="C821" s="14"/>
    </row>
    <row r="822" spans="3:3" hidden="1" x14ac:dyDescent="0.35">
      <c r="C822" s="14"/>
    </row>
    <row r="823" spans="3:3" hidden="1" x14ac:dyDescent="0.35">
      <c r="C823" s="14"/>
    </row>
    <row r="824" spans="3:3" hidden="1" x14ac:dyDescent="0.35">
      <c r="C824" s="14"/>
    </row>
    <row r="825" spans="3:3" hidden="1" x14ac:dyDescent="0.35">
      <c r="C825" s="14"/>
    </row>
    <row r="826" spans="3:3" hidden="1" x14ac:dyDescent="0.35">
      <c r="C826" s="14"/>
    </row>
    <row r="827" spans="3:3" hidden="1" x14ac:dyDescent="0.35">
      <c r="C827" s="14"/>
    </row>
    <row r="828" spans="3:3" hidden="1" x14ac:dyDescent="0.35">
      <c r="C828" s="14"/>
    </row>
    <row r="829" spans="3:3" hidden="1" x14ac:dyDescent="0.35">
      <c r="C829" s="14"/>
    </row>
    <row r="830" spans="3:3" hidden="1" x14ac:dyDescent="0.35">
      <c r="C830" s="14"/>
    </row>
    <row r="831" spans="3:3" hidden="1" x14ac:dyDescent="0.35">
      <c r="C831" s="14"/>
    </row>
    <row r="832" spans="3:3" hidden="1" x14ac:dyDescent="0.35">
      <c r="C832" s="14"/>
    </row>
    <row r="833" spans="3:3" hidden="1" x14ac:dyDescent="0.35">
      <c r="C833" s="14"/>
    </row>
    <row r="834" spans="3:3" hidden="1" x14ac:dyDescent="0.35">
      <c r="C834" s="14"/>
    </row>
    <row r="835" spans="3:3" hidden="1" x14ac:dyDescent="0.35">
      <c r="C835" s="14"/>
    </row>
    <row r="836" spans="3:3" hidden="1" x14ac:dyDescent="0.35">
      <c r="C836" s="14"/>
    </row>
    <row r="837" spans="3:3" hidden="1" x14ac:dyDescent="0.35">
      <c r="C837" s="14"/>
    </row>
    <row r="838" spans="3:3" hidden="1" x14ac:dyDescent="0.35">
      <c r="C838" s="14"/>
    </row>
    <row r="839" spans="3:3" hidden="1" x14ac:dyDescent="0.35">
      <c r="C839" s="14"/>
    </row>
    <row r="840" spans="3:3" hidden="1" x14ac:dyDescent="0.35">
      <c r="C840" s="14"/>
    </row>
    <row r="841" spans="3:3" hidden="1" x14ac:dyDescent="0.35">
      <c r="C841" s="14"/>
    </row>
    <row r="842" spans="3:3" hidden="1" x14ac:dyDescent="0.35">
      <c r="C842" s="14"/>
    </row>
    <row r="843" spans="3:3" hidden="1" x14ac:dyDescent="0.35">
      <c r="C843" s="14"/>
    </row>
    <row r="844" spans="3:3" hidden="1" x14ac:dyDescent="0.35">
      <c r="C844" s="14"/>
    </row>
    <row r="845" spans="3:3" hidden="1" x14ac:dyDescent="0.35">
      <c r="C845" s="14"/>
    </row>
    <row r="846" spans="3:3" hidden="1" x14ac:dyDescent="0.35">
      <c r="C846" s="14"/>
    </row>
    <row r="847" spans="3:3" hidden="1" x14ac:dyDescent="0.35">
      <c r="C847" s="14"/>
    </row>
    <row r="848" spans="3:3" hidden="1" x14ac:dyDescent="0.35">
      <c r="C848" s="14"/>
    </row>
    <row r="849" spans="3:3" hidden="1" x14ac:dyDescent="0.35">
      <c r="C849" s="14"/>
    </row>
    <row r="850" spans="3:3" hidden="1" x14ac:dyDescent="0.35">
      <c r="C850" s="14"/>
    </row>
    <row r="851" spans="3:3" hidden="1" x14ac:dyDescent="0.35">
      <c r="C851" s="14"/>
    </row>
    <row r="852" spans="3:3" hidden="1" x14ac:dyDescent="0.35">
      <c r="C852" s="14"/>
    </row>
    <row r="853" spans="3:3" hidden="1" x14ac:dyDescent="0.35">
      <c r="C853" s="14"/>
    </row>
    <row r="854" spans="3:3" hidden="1" x14ac:dyDescent="0.35">
      <c r="C854" s="14"/>
    </row>
    <row r="855" spans="3:3" hidden="1" x14ac:dyDescent="0.35">
      <c r="C855" s="14"/>
    </row>
    <row r="856" spans="3:3" hidden="1" x14ac:dyDescent="0.35">
      <c r="C856" s="14"/>
    </row>
    <row r="857" spans="3:3" hidden="1" x14ac:dyDescent="0.35">
      <c r="C857" s="14"/>
    </row>
    <row r="858" spans="3:3" hidden="1" x14ac:dyDescent="0.35">
      <c r="C858" s="14"/>
    </row>
    <row r="859" spans="3:3" hidden="1" x14ac:dyDescent="0.35">
      <c r="C859" s="14"/>
    </row>
    <row r="860" spans="3:3" hidden="1" x14ac:dyDescent="0.35">
      <c r="C860" s="14"/>
    </row>
    <row r="861" spans="3:3" hidden="1" x14ac:dyDescent="0.35">
      <c r="C861" s="14"/>
    </row>
    <row r="862" spans="3:3" hidden="1" x14ac:dyDescent="0.35">
      <c r="C862" s="14"/>
    </row>
    <row r="863" spans="3:3" hidden="1" x14ac:dyDescent="0.35">
      <c r="C863" s="14"/>
    </row>
    <row r="864" spans="3:3" hidden="1" x14ac:dyDescent="0.35">
      <c r="C864" s="14"/>
    </row>
    <row r="865" spans="3:3" hidden="1" x14ac:dyDescent="0.35">
      <c r="C865" s="14"/>
    </row>
    <row r="866" spans="3:3" hidden="1" x14ac:dyDescent="0.35">
      <c r="C866" s="14"/>
    </row>
    <row r="867" spans="3:3" hidden="1" x14ac:dyDescent="0.35">
      <c r="C867" s="14"/>
    </row>
    <row r="868" spans="3:3" hidden="1" x14ac:dyDescent="0.35">
      <c r="C868" s="14"/>
    </row>
    <row r="869" spans="3:3" hidden="1" x14ac:dyDescent="0.35">
      <c r="C869" s="14"/>
    </row>
    <row r="870" spans="3:3" hidden="1" x14ac:dyDescent="0.35">
      <c r="C870" s="14"/>
    </row>
    <row r="871" spans="3:3" hidden="1" x14ac:dyDescent="0.35">
      <c r="C871" s="14"/>
    </row>
    <row r="872" spans="3:3" hidden="1" x14ac:dyDescent="0.35">
      <c r="C872" s="14"/>
    </row>
    <row r="873" spans="3:3" hidden="1" x14ac:dyDescent="0.35">
      <c r="C873" s="14"/>
    </row>
    <row r="874" spans="3:3" hidden="1" x14ac:dyDescent="0.35">
      <c r="C874" s="14"/>
    </row>
    <row r="875" spans="3:3" hidden="1" x14ac:dyDescent="0.35">
      <c r="C875" s="14"/>
    </row>
    <row r="876" spans="3:3" hidden="1" x14ac:dyDescent="0.35">
      <c r="C876" s="14"/>
    </row>
    <row r="877" spans="3:3" hidden="1" x14ac:dyDescent="0.35">
      <c r="C877" s="14"/>
    </row>
    <row r="878" spans="3:3" hidden="1" x14ac:dyDescent="0.35">
      <c r="C878" s="14"/>
    </row>
    <row r="879" spans="3:3" hidden="1" x14ac:dyDescent="0.35">
      <c r="C879" s="14"/>
    </row>
    <row r="880" spans="3:3" hidden="1" x14ac:dyDescent="0.35">
      <c r="C880" s="14"/>
    </row>
    <row r="881" spans="3:3" hidden="1" x14ac:dyDescent="0.35">
      <c r="C881" s="14"/>
    </row>
    <row r="882" spans="3:3" hidden="1" x14ac:dyDescent="0.35">
      <c r="C882" s="14"/>
    </row>
    <row r="883" spans="3:3" hidden="1" x14ac:dyDescent="0.35">
      <c r="C883" s="14"/>
    </row>
    <row r="884" spans="3:3" hidden="1" x14ac:dyDescent="0.35">
      <c r="C884" s="14"/>
    </row>
    <row r="885" spans="3:3" hidden="1" x14ac:dyDescent="0.35">
      <c r="C885" s="14"/>
    </row>
    <row r="886" spans="3:3" hidden="1" x14ac:dyDescent="0.35">
      <c r="C886" s="14"/>
    </row>
    <row r="887" spans="3:3" hidden="1" x14ac:dyDescent="0.35">
      <c r="C887" s="14"/>
    </row>
    <row r="888" spans="3:3" hidden="1" x14ac:dyDescent="0.35">
      <c r="C888" s="14"/>
    </row>
    <row r="889" spans="3:3" hidden="1" x14ac:dyDescent="0.35">
      <c r="C889" s="14"/>
    </row>
    <row r="890" spans="3:3" hidden="1" x14ac:dyDescent="0.35">
      <c r="C890" s="14"/>
    </row>
    <row r="891" spans="3:3" hidden="1" x14ac:dyDescent="0.35">
      <c r="C891" s="14"/>
    </row>
    <row r="892" spans="3:3" hidden="1" x14ac:dyDescent="0.35">
      <c r="C892" s="14"/>
    </row>
    <row r="893" spans="3:3" hidden="1" x14ac:dyDescent="0.35">
      <c r="C893" s="14"/>
    </row>
    <row r="894" spans="3:3" hidden="1" x14ac:dyDescent="0.35">
      <c r="C894" s="14"/>
    </row>
    <row r="895" spans="3:3" hidden="1" x14ac:dyDescent="0.35">
      <c r="C895" s="14"/>
    </row>
    <row r="896" spans="3:3" hidden="1" x14ac:dyDescent="0.35">
      <c r="C896" s="14"/>
    </row>
    <row r="897" spans="3:3" hidden="1" x14ac:dyDescent="0.35">
      <c r="C897" s="14"/>
    </row>
    <row r="898" spans="3:3" hidden="1" x14ac:dyDescent="0.35">
      <c r="C898" s="14"/>
    </row>
    <row r="899" spans="3:3" hidden="1" x14ac:dyDescent="0.35">
      <c r="C899" s="14"/>
    </row>
    <row r="900" spans="3:3" hidden="1" x14ac:dyDescent="0.35">
      <c r="C900" s="14"/>
    </row>
    <row r="901" spans="3:3" hidden="1" x14ac:dyDescent="0.35">
      <c r="C901" s="14"/>
    </row>
    <row r="902" spans="3:3" hidden="1" x14ac:dyDescent="0.35">
      <c r="C902" s="14"/>
    </row>
    <row r="903" spans="3:3" hidden="1" x14ac:dyDescent="0.35">
      <c r="C903" s="14"/>
    </row>
    <row r="904" spans="3:3" hidden="1" x14ac:dyDescent="0.35">
      <c r="C904" s="14"/>
    </row>
    <row r="905" spans="3:3" hidden="1" x14ac:dyDescent="0.35">
      <c r="C905" s="14"/>
    </row>
    <row r="906" spans="3:3" hidden="1" x14ac:dyDescent="0.35">
      <c r="C906" s="14"/>
    </row>
    <row r="907" spans="3:3" hidden="1" x14ac:dyDescent="0.35">
      <c r="C907" s="14"/>
    </row>
    <row r="908" spans="3:3" hidden="1" x14ac:dyDescent="0.35">
      <c r="C908" s="14"/>
    </row>
    <row r="909" spans="3:3" hidden="1" x14ac:dyDescent="0.35">
      <c r="C909" s="14"/>
    </row>
    <row r="910" spans="3:3" hidden="1" x14ac:dyDescent="0.35">
      <c r="C910" s="14"/>
    </row>
    <row r="911" spans="3:3" hidden="1" x14ac:dyDescent="0.35">
      <c r="C911" s="14"/>
    </row>
    <row r="912" spans="3:3" hidden="1" x14ac:dyDescent="0.35">
      <c r="C912" s="14"/>
    </row>
    <row r="913" spans="3:3" hidden="1" x14ac:dyDescent="0.35">
      <c r="C913" s="14"/>
    </row>
    <row r="914" spans="3:3" hidden="1" x14ac:dyDescent="0.35">
      <c r="C914" s="14"/>
    </row>
    <row r="915" spans="3:3" hidden="1" x14ac:dyDescent="0.35">
      <c r="C915" s="14"/>
    </row>
    <row r="916" spans="3:3" hidden="1" x14ac:dyDescent="0.35">
      <c r="C916" s="14"/>
    </row>
    <row r="917" spans="3:3" hidden="1" x14ac:dyDescent="0.35">
      <c r="C917" s="14"/>
    </row>
    <row r="918" spans="3:3" hidden="1" x14ac:dyDescent="0.35">
      <c r="C918" s="14"/>
    </row>
    <row r="919" spans="3:3" hidden="1" x14ac:dyDescent="0.35">
      <c r="C919" s="14"/>
    </row>
    <row r="920" spans="3:3" hidden="1" x14ac:dyDescent="0.35">
      <c r="C920" s="14"/>
    </row>
    <row r="921" spans="3:3" hidden="1" x14ac:dyDescent="0.35">
      <c r="C921" s="14"/>
    </row>
    <row r="922" spans="3:3" hidden="1" x14ac:dyDescent="0.35">
      <c r="C922" s="14"/>
    </row>
    <row r="923" spans="3:3" hidden="1" x14ac:dyDescent="0.35">
      <c r="C923" s="14"/>
    </row>
    <row r="924" spans="3:3" hidden="1" x14ac:dyDescent="0.35">
      <c r="C924" s="14"/>
    </row>
    <row r="925" spans="3:3" hidden="1" x14ac:dyDescent="0.35">
      <c r="C925" s="14"/>
    </row>
    <row r="926" spans="3:3" hidden="1" x14ac:dyDescent="0.35">
      <c r="C926" s="14"/>
    </row>
    <row r="927" spans="3:3" hidden="1" x14ac:dyDescent="0.35">
      <c r="C927" s="14"/>
    </row>
    <row r="928" spans="3:3" hidden="1" x14ac:dyDescent="0.35">
      <c r="C928" s="14"/>
    </row>
    <row r="929" spans="3:3" hidden="1" x14ac:dyDescent="0.35">
      <c r="C929" s="14"/>
    </row>
    <row r="930" spans="3:3" hidden="1" x14ac:dyDescent="0.35">
      <c r="C930" s="14"/>
    </row>
    <row r="931" spans="3:3" hidden="1" x14ac:dyDescent="0.35">
      <c r="C931" s="14"/>
    </row>
    <row r="932" spans="3:3" hidden="1" x14ac:dyDescent="0.35">
      <c r="C932" s="14"/>
    </row>
    <row r="933" spans="3:3" hidden="1" x14ac:dyDescent="0.35">
      <c r="C933" s="14"/>
    </row>
    <row r="934" spans="3:3" hidden="1" x14ac:dyDescent="0.35">
      <c r="C934" s="14"/>
    </row>
    <row r="935" spans="3:3" hidden="1" x14ac:dyDescent="0.35">
      <c r="C935" s="14"/>
    </row>
    <row r="936" spans="3:3" hidden="1" x14ac:dyDescent="0.35">
      <c r="C936" s="14"/>
    </row>
    <row r="937" spans="3:3" hidden="1" x14ac:dyDescent="0.35">
      <c r="C937" s="14"/>
    </row>
    <row r="938" spans="3:3" hidden="1" x14ac:dyDescent="0.35">
      <c r="C938" s="14"/>
    </row>
    <row r="939" spans="3:3" hidden="1" x14ac:dyDescent="0.35">
      <c r="C939" s="14"/>
    </row>
    <row r="940" spans="3:3" hidden="1" x14ac:dyDescent="0.35">
      <c r="C940" s="14"/>
    </row>
    <row r="941" spans="3:3" hidden="1" x14ac:dyDescent="0.35">
      <c r="C941" s="14"/>
    </row>
    <row r="942" spans="3:3" hidden="1" x14ac:dyDescent="0.35">
      <c r="C942" s="14"/>
    </row>
    <row r="943" spans="3:3" hidden="1" x14ac:dyDescent="0.35">
      <c r="C943" s="14"/>
    </row>
    <row r="944" spans="3:3" hidden="1" x14ac:dyDescent="0.35">
      <c r="C944" s="14"/>
    </row>
    <row r="945" spans="3:3" hidden="1" x14ac:dyDescent="0.35">
      <c r="C945" s="14"/>
    </row>
    <row r="946" spans="3:3" hidden="1" x14ac:dyDescent="0.35">
      <c r="C946" s="14"/>
    </row>
    <row r="947" spans="3:3" hidden="1" x14ac:dyDescent="0.35">
      <c r="C947" s="14"/>
    </row>
    <row r="948" spans="3:3" hidden="1" x14ac:dyDescent="0.35">
      <c r="C948" s="14"/>
    </row>
    <row r="949" spans="3:3" hidden="1" x14ac:dyDescent="0.35">
      <c r="C949" s="14"/>
    </row>
    <row r="950" spans="3:3" hidden="1" x14ac:dyDescent="0.35">
      <c r="C950" s="14"/>
    </row>
    <row r="951" spans="3:3" hidden="1" x14ac:dyDescent="0.35">
      <c r="C951" s="14"/>
    </row>
    <row r="952" spans="3:3" hidden="1" x14ac:dyDescent="0.35">
      <c r="C952" s="14"/>
    </row>
    <row r="953" spans="3:3" hidden="1" x14ac:dyDescent="0.35">
      <c r="C953" s="14"/>
    </row>
    <row r="954" spans="3:3" hidden="1" x14ac:dyDescent="0.35">
      <c r="C954" s="14"/>
    </row>
    <row r="955" spans="3:3" hidden="1" x14ac:dyDescent="0.35">
      <c r="C955" s="14"/>
    </row>
    <row r="956" spans="3:3" hidden="1" x14ac:dyDescent="0.35">
      <c r="C956" s="14"/>
    </row>
    <row r="957" spans="3:3" hidden="1" x14ac:dyDescent="0.35">
      <c r="C957" s="14"/>
    </row>
    <row r="958" spans="3:3" hidden="1" x14ac:dyDescent="0.35">
      <c r="C958" s="14"/>
    </row>
    <row r="959" spans="3:3" hidden="1" x14ac:dyDescent="0.35">
      <c r="C959" s="14"/>
    </row>
    <row r="960" spans="3:3" hidden="1" x14ac:dyDescent="0.35">
      <c r="C960" s="14"/>
    </row>
    <row r="961" spans="3:3" hidden="1" x14ac:dyDescent="0.35">
      <c r="C961" s="14"/>
    </row>
    <row r="962" spans="3:3" hidden="1" x14ac:dyDescent="0.35">
      <c r="C962" s="14"/>
    </row>
    <row r="963" spans="3:3" hidden="1" x14ac:dyDescent="0.35">
      <c r="C963" s="14"/>
    </row>
    <row r="964" spans="3:3" hidden="1" x14ac:dyDescent="0.35">
      <c r="C964" s="14"/>
    </row>
    <row r="965" spans="3:3" hidden="1" x14ac:dyDescent="0.35">
      <c r="C965" s="14"/>
    </row>
    <row r="966" spans="3:3" hidden="1" x14ac:dyDescent="0.35">
      <c r="C966" s="14"/>
    </row>
    <row r="967" spans="3:3" hidden="1" x14ac:dyDescent="0.35">
      <c r="C967" s="14"/>
    </row>
    <row r="968" spans="3:3" hidden="1" x14ac:dyDescent="0.35">
      <c r="C968" s="14"/>
    </row>
    <row r="969" spans="3:3" hidden="1" x14ac:dyDescent="0.35">
      <c r="C969" s="14"/>
    </row>
    <row r="970" spans="3:3" hidden="1" x14ac:dyDescent="0.35">
      <c r="C970" s="14"/>
    </row>
    <row r="971" spans="3:3" hidden="1" x14ac:dyDescent="0.35">
      <c r="C971" s="14"/>
    </row>
    <row r="972" spans="3:3" hidden="1" x14ac:dyDescent="0.35">
      <c r="C972" s="14"/>
    </row>
    <row r="973" spans="3:3" hidden="1" x14ac:dyDescent="0.35">
      <c r="C973" s="14"/>
    </row>
    <row r="974" spans="3:3" hidden="1" x14ac:dyDescent="0.35">
      <c r="C974" s="14"/>
    </row>
    <row r="975" spans="3:3" hidden="1" x14ac:dyDescent="0.35">
      <c r="C975" s="14"/>
    </row>
    <row r="976" spans="3:3" hidden="1" x14ac:dyDescent="0.35">
      <c r="C976" s="14"/>
    </row>
    <row r="977" spans="3:3" hidden="1" x14ac:dyDescent="0.35">
      <c r="C977" s="14"/>
    </row>
    <row r="978" spans="3:3" hidden="1" x14ac:dyDescent="0.35">
      <c r="C978" s="14"/>
    </row>
    <row r="979" spans="3:3" hidden="1" x14ac:dyDescent="0.35">
      <c r="C979" s="14"/>
    </row>
    <row r="980" spans="3:3" hidden="1" x14ac:dyDescent="0.35">
      <c r="C980" s="14"/>
    </row>
    <row r="981" spans="3:3" hidden="1" x14ac:dyDescent="0.35">
      <c r="C981" s="14"/>
    </row>
    <row r="982" spans="3:3" hidden="1" x14ac:dyDescent="0.35">
      <c r="C982" s="14"/>
    </row>
    <row r="983" spans="3:3" hidden="1" x14ac:dyDescent="0.35">
      <c r="C983" s="14"/>
    </row>
    <row r="984" spans="3:3" hidden="1" x14ac:dyDescent="0.35">
      <c r="C984" s="14"/>
    </row>
    <row r="985" spans="3:3" hidden="1" x14ac:dyDescent="0.35">
      <c r="C985" s="14"/>
    </row>
    <row r="986" spans="3:3" hidden="1" x14ac:dyDescent="0.35">
      <c r="C986" s="14"/>
    </row>
    <row r="987" spans="3:3" hidden="1" x14ac:dyDescent="0.35">
      <c r="C987" s="14"/>
    </row>
    <row r="988" spans="3:3" hidden="1" x14ac:dyDescent="0.35">
      <c r="C988" s="14"/>
    </row>
    <row r="989" spans="3:3" hidden="1" x14ac:dyDescent="0.35">
      <c r="C989" s="14"/>
    </row>
    <row r="990" spans="3:3" hidden="1" x14ac:dyDescent="0.35">
      <c r="C990" s="14"/>
    </row>
    <row r="991" spans="3:3" hidden="1" x14ac:dyDescent="0.35">
      <c r="C991" s="14"/>
    </row>
    <row r="992" spans="3:3" hidden="1" x14ac:dyDescent="0.35">
      <c r="C992" s="14"/>
    </row>
    <row r="993" spans="3:3" hidden="1" x14ac:dyDescent="0.35">
      <c r="C993" s="14"/>
    </row>
    <row r="994" spans="3:3" hidden="1" x14ac:dyDescent="0.35">
      <c r="C994" s="14"/>
    </row>
    <row r="995" spans="3:3" hidden="1" x14ac:dyDescent="0.35">
      <c r="C995" s="14"/>
    </row>
    <row r="996" spans="3:3" hidden="1" x14ac:dyDescent="0.35">
      <c r="C996" s="14"/>
    </row>
    <row r="997" spans="3:3" hidden="1" x14ac:dyDescent="0.35">
      <c r="C997" s="14"/>
    </row>
    <row r="998" spans="3:3" hidden="1" x14ac:dyDescent="0.35">
      <c r="C998" s="14"/>
    </row>
    <row r="999" spans="3:3" hidden="1" x14ac:dyDescent="0.35">
      <c r="C999" s="14"/>
    </row>
    <row r="1000" spans="3:3" hidden="1" x14ac:dyDescent="0.35">
      <c r="C1000" s="14"/>
    </row>
    <row r="1001" spans="3:3" hidden="1" x14ac:dyDescent="0.35">
      <c r="C1001" s="14"/>
    </row>
    <row r="1002" spans="3:3" hidden="1" x14ac:dyDescent="0.35">
      <c r="C1002" s="14"/>
    </row>
    <row r="1003" spans="3:3" hidden="1" x14ac:dyDescent="0.35">
      <c r="C1003" s="14"/>
    </row>
    <row r="1004" spans="3:3" hidden="1" x14ac:dyDescent="0.35">
      <c r="C1004" s="14"/>
    </row>
    <row r="1005" spans="3:3" hidden="1" x14ac:dyDescent="0.35">
      <c r="C1005" s="14"/>
    </row>
    <row r="1006" spans="3:3" hidden="1" x14ac:dyDescent="0.35">
      <c r="C1006" s="14"/>
    </row>
    <row r="1007" spans="3:3" hidden="1" x14ac:dyDescent="0.35">
      <c r="C1007" s="14"/>
    </row>
  </sheetData>
  <sheetProtection algorithmName="SHA-512" hashValue="QcTpxpah8iXrt0M9ojmxzt1iB3so+Ln5RHxlTVhIi1ZwidqDUMOFCoaXvHi/6fTXTf3Jyfkw4ELAzNYTq5pSkQ==" saltValue="RyihCJt7w/vUaxN6m/zZW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O475"/>
  <sheetViews>
    <sheetView showGridLines="0" zoomScale="70" zoomScaleNormal="70" workbookViewId="0">
      <pane xSplit="1" ySplit="5" topLeftCell="B21" activePane="bottomRight" state="frozen"/>
      <selection pane="topRight" activeCell="B27" sqref="B27"/>
      <selection pane="bottomLeft" activeCell="B27" sqref="B27"/>
      <selection pane="bottomRight" activeCell="C388" sqref="C388"/>
    </sheetView>
  </sheetViews>
  <sheetFormatPr defaultColWidth="0" defaultRowHeight="14.5" x14ac:dyDescent="0.35"/>
  <cols>
    <col min="1" max="1" width="4.26953125" customWidth="1"/>
    <col min="2" max="2" width="28.81640625" bestFit="1" customWidth="1"/>
    <col min="3" max="3" width="36.26953125" customWidth="1"/>
    <col min="4" max="4" width="35.81640625" customWidth="1"/>
    <col min="5" max="5" width="36" customWidth="1"/>
    <col min="6" max="6" width="5" customWidth="1"/>
    <col min="7" max="7" width="9.1796875" customWidth="1"/>
    <col min="8" max="9" width="9.1796875" hidden="1" customWidth="1"/>
    <col min="10" max="10" width="21.1796875" hidden="1" customWidth="1"/>
    <col min="11" max="11" width="9.1796875" hidden="1" customWidth="1"/>
    <col min="12" max="12" width="28.81640625" hidden="1" customWidth="1"/>
    <col min="13" max="13" width="32.7265625" hidden="1" customWidth="1"/>
    <col min="14" max="16384" width="9.1796875" hidden="1"/>
  </cols>
  <sheetData>
    <row r="2" spans="2:15" ht="24" customHeight="1" x14ac:dyDescent="0.5">
      <c r="B2" s="379" t="str">
        <f>IF(Declaration!$I$4="English",Languages!A1047,IF(Declaration!$I$4="French",Languages!B1047,IF(Declaration!$I$4="Spanish",Languages!C1047,IF(Declaration!$I$4="German",Languages!D1047,IF(Declaration!$I$4="Chinese",Languages!E1047,IF(Declaration!$I$4="Japanese",Languages!F1047,IF(Declaration!$I$4="Portugese",Languages!G1047)))))))</f>
        <v>For Question 3 on the 'Declaration' tab:</v>
      </c>
      <c r="C2" s="389"/>
      <c r="D2" s="389"/>
      <c r="E2" s="380"/>
    </row>
    <row r="3" spans="2:15" ht="52.5" customHeight="1" x14ac:dyDescent="0.35">
      <c r="B3" s="381" t="str">
        <f>IF(Declaration!$I$4="English",Languages!A1048,IF(Declaration!$I$4="French",Languages!B1048,IF(Declaration!$I$4="Spanish",Languages!C1048,IF(Declaration!$I$4="German",Languages!D1048,IF(Declaration!$I$4="Chinese",Languages!E1048,IF(Declaration!$I$4="Japanese",Languages!F1048,IF(Declaration!$I$4="Portugese",Languages!G1048)))))))</f>
        <v xml:space="preserve">Please indicate in which of these source countries your organization produces and/or sources the good(s) covered by this Declaration. Sourcing refers to the location in which the good is mined, grown or manufactured. This often differs from the location in which the good is purchased. </v>
      </c>
      <c r="C3" s="390"/>
      <c r="D3" s="390"/>
      <c r="E3" s="382"/>
    </row>
    <row r="4" spans="2:15" ht="72.75" customHeight="1" x14ac:dyDescent="0.35">
      <c r="B4" s="381" t="str">
        <f>IF(Declaration!$I$4="English",Languages!A1049,IF(Declaration!$I$4="French",Languages!B1049,IF(Declaration!$I$4="Spanish",Languages!C1049,IF(Declaration!$I$4="German",Languages!D1049,IF(Declaration!$I$4="Chinese",Languages!E1049,IF(Declaration!$I$4="Japanese",Languages!F1049,IF(Declaration!$I$4="Portugese",Languages!G1049)))))))</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390"/>
      <c r="D4" s="390"/>
      <c r="E4" s="382"/>
    </row>
    <row r="5" spans="2:15" s="169" customFormat="1" ht="115.5" customHeight="1" x14ac:dyDescent="0.35">
      <c r="B5" s="52" t="str">
        <f>IF(Declaration!$I$4="English",Languages!A868,IF(Declaration!$I$4="French",Languages!B868,IF(Declaration!$I$4="Spanish",Languages!C868,IF(Declaration!$I$4="German",Languages!D868,IF(Declaration!$I$4="Chinese",Languages!E868,IF(Declaration!$I$4="Japanese",Languages!F868,IF(Declaration!$I$4="Portugese",Languages!G868)))))))</f>
        <v>Good</v>
      </c>
      <c r="C5" s="52" t="str">
        <f>IF(Declaration!$I$4="English",Languages!A869,IF(Declaration!$I$4="French",Languages!B869,IF(Declaration!$I$4="Spanish",Languages!C869,IF(Declaration!$I$4="German",Languages!D869,IF(Declaration!$I$4="Chinese",Languages!E869,IF(Declaration!$I$4="Japanese",Languages!F869,IF(Declaration!$I$4="Portugese",Languages!G869)))))))</f>
        <v>Country/Jurisdiction</v>
      </c>
      <c r="D5" s="52" t="str">
        <f>IF(Declaration!$I$4="English",Languages!A870,IF(Declaration!$I$4="French",Languages!B870,IF(Declaration!$I$4="Spanish",Languages!C870,IF(Declaration!$I$4="German",Languages!D870,IF(Declaration!$I$4="Chinese",Languages!E870,IF(Declaration!$I$4="Japanese",Languages!F870,IF(Declaration!$I$4="Portugese",Languages!G870)))))))</f>
        <v>My Organization Produces This Good in this Source Country/Jurisdiction</v>
      </c>
      <c r="E5" s="52" t="str">
        <f>IF(Declaration!$I$4="English",Languages!A871,IF(Declaration!$I$4="French",Languages!B871,IF(Declaration!$I$4="Spanish",Languages!C871,IF(Declaration!$I$4="German",Languages!D871,IF(Declaration!$I$4="Chinese",Languages!E871,IF(Declaration!$I$4="Japanese",Languages!F871,IF(Declaration!$I$4="Portugese",Languages!G871)))))))</f>
        <v>My Organization Sources (Directly or Indirectly) This Good from this Source Country/Jurisdiction. Sourcing Refers to the Location in which the Good is Mined, Grown or Manufactured</v>
      </c>
    </row>
    <row r="6" spans="2:15" ht="15" x14ac:dyDescent="0.35">
      <c r="B6" s="103" t="str">
        <f>IF(L6="","",IF(Declaration!$I$4="English",L6,IF(Declaration!$I$4="French",VLOOKUP($L6,Languages!$A$1:$G$5042,2,FALSE),IF(Declaration!$I$4="Spanish",VLOOKUP($L6,Languages!$A$1:$G$5042,3,FALSE),IF(Declaration!$I$4="German",VLOOKUP($L6,Languages!$A$1:$G$5042,4,FALSE),IF(Declaration!$I$4="Chinese",VLOOKUP($L6,Languages!$A$1:$G$5042,5,FALSE),IF(Declaration!$I$4="Japanese",VLOOKUP($L6,Languages!$A$1:$G$5042,6,FALSE),IF(Declaration!$I$4="Portugese",VLOOKUP($L6,Languages!$A$1:$G$5042,7,FALSE)))))))))</f>
        <v>Açaí Berries</v>
      </c>
      <c r="C6" s="103" t="str">
        <f>IF(M6="","",IF(Declaration!$I$4="English",M6,IF(Declaration!$I$4="French",VLOOKUP($M6,Languages!$A$1:$G$5042,2,FALSE),IF(Declaration!$I$4="Spanish",VLOOKUP($M6,Languages!$A$1:$G$5042,3,FALSE),IF(Declaration!$I$4="German",VLOOKUP($M6,Languages!$A$1:$G$5042,4,FALSE),IF(Declaration!$I$4="Chinese",VLOOKUP($M6,Languages!$A$1:$G$5042,5,FALSE),IF(Declaration!$I$4="Japanese",VLOOKUP($M6,Languages!$A$1:$G$5042,6,FALSE),IF(Declaration!$I$4="Portugese",VLOOKUP($M6,Languages!$A$1:$G$5042,7,FALSE)))))))))</f>
        <v>Brazil</v>
      </c>
      <c r="D6" s="199"/>
      <c r="E6" s="199"/>
      <c r="H6">
        <f t="shared" ref="H6:H69" si="0">IF(E6 = $J$9, 1, 0)</f>
        <v>0</v>
      </c>
      <c r="J6" t="str">
        <f>IF(Declaration!$I$4="English",Languages!A611,IF(Declaration!$I$4="French",Languages!B611,IF(Declaration!$I$4="Spanish",Languages!C611,IF(Declaration!$I$4="German",Languages!D611,IF(Declaration!$I$4="Chinese",Languages!E611,IF(Declaration!$I$4="Japanese",Languages!F611,IF(Declaration!$I$4="Portugese",Languages!G611)))))))</f>
        <v>Yes</v>
      </c>
      <c r="L6" t="s">
        <v>4048</v>
      </c>
      <c r="M6" t="s">
        <v>1383</v>
      </c>
      <c r="N6" t="str">
        <f t="shared" ref="N6:N7" si="1">B6&amp;D6</f>
        <v>Açaí Berries</v>
      </c>
      <c r="O6" t="str">
        <f t="shared" ref="O6:O7" si="2">B6&amp;E6</f>
        <v>Açaí Berries</v>
      </c>
    </row>
    <row r="7" spans="2:15" ht="15" x14ac:dyDescent="0.35">
      <c r="B7" s="103" t="str">
        <f>IF(L7="","",IF(Declaration!$I$4="English",L7,IF(Declaration!$I$4="French",VLOOKUP($L7,Languages!$A$1:$G$5042,2,FALSE),IF(Declaration!$I$4="Spanish",VLOOKUP($L7,Languages!$A$1:$G$5042,3,FALSE),IF(Declaration!$I$4="German",VLOOKUP($L7,Languages!$A$1:$G$5042,4,FALSE),IF(Declaration!$I$4="Chinese",VLOOKUP($L7,Languages!$A$1:$G$5042,5,FALSE),IF(Declaration!$I$4="Japanese",VLOOKUP($L7,Languages!$A$1:$G$5042,6,FALSE),IF(Declaration!$I$4="Portugese",VLOOKUP($L7,Languages!$A$1:$G$5042,7,FALSE)))))))))</f>
        <v>Alcoholic Beverages</v>
      </c>
      <c r="C7" s="103" t="str">
        <f>IF(M7="","",IF(Declaration!$I$4="English",M7,IF(Declaration!$I$4="French",VLOOKUP($M7,Languages!$A$1:$G$5042,2,FALSE),IF(Declaration!$I$4="Spanish",VLOOKUP($M7,Languages!$A$1:$G$5042,3,FALSE),IF(Declaration!$I$4="German",VLOOKUP($M7,Languages!$A$1:$G$5042,4,FALSE),IF(Declaration!$I$4="Chinese",VLOOKUP($M7,Languages!$A$1:$G$5042,5,FALSE),IF(Declaration!$I$4="Japanese",VLOOKUP($M7,Languages!$A$1:$G$5042,6,FALSE),IF(Declaration!$I$4="Portugese",VLOOKUP($M7,Languages!$A$1:$G$5042,7,FALSE)))))))))</f>
        <v>Cambodia</v>
      </c>
      <c r="D7" s="199"/>
      <c r="E7" s="199"/>
      <c r="H7">
        <f t="shared" si="0"/>
        <v>0</v>
      </c>
      <c r="J7" t="str">
        <f>IF(Declaration!$I$4="English",Languages!A612,IF(Declaration!$I$4="French",Languages!B612,IF(Declaration!$I$4="Spanish",Languages!C612,IF(Declaration!$I$4="German",Languages!D612,IF(Declaration!$I$4="Chinese",Languages!E612,IF(Declaration!$I$4="Japanese",Languages!F612,IF(Declaration!$I$4="Portugese",Languages!G612)))))))</f>
        <v>No</v>
      </c>
      <c r="L7" t="s">
        <v>93</v>
      </c>
      <c r="M7" t="s">
        <v>1412</v>
      </c>
      <c r="N7" t="str">
        <f t="shared" si="1"/>
        <v>Alcoholic Beverages</v>
      </c>
      <c r="O7" t="str">
        <f t="shared" si="2"/>
        <v>Alcoholic Beverages</v>
      </c>
    </row>
    <row r="8" spans="2:15" ht="15" x14ac:dyDescent="0.35">
      <c r="B8" s="103" t="str">
        <f>IF(L8="","",IF(Declaration!$I$4="English",L8,IF(Declaration!$I$4="French",VLOOKUP($L8,Languages!$A$1:$G$5042,2,FALSE),IF(Declaration!$I$4="Spanish",VLOOKUP($L8,Languages!$A$1:$G$5042,3,FALSE),IF(Declaration!$I$4="German",VLOOKUP($L8,Languages!$A$1:$G$5042,4,FALSE),IF(Declaration!$I$4="Chinese",VLOOKUP($L8,Languages!$A$1:$G$5042,5,FALSE),IF(Declaration!$I$4="Japanese",VLOOKUP($L8,Languages!$A$1:$G$5042,6,FALSE),IF(Declaration!$I$4="Portugese",VLOOKUP($L8,Languages!$A$1:$G$5042,7,FALSE)))))))))</f>
        <v>Aluminum</v>
      </c>
      <c r="C8" s="103" t="str">
        <f>IF(M8="","",IF(Declaration!$I$4="English",M8,IF(Declaration!$I$4="French",VLOOKUP($M8,Languages!$A$1:$G$5042,2,FALSE),IF(Declaration!$I$4="Spanish",VLOOKUP($M8,Languages!$A$1:$G$5042,3,FALSE),IF(Declaration!$I$4="German",VLOOKUP($M8,Languages!$A$1:$G$5042,4,FALSE),IF(Declaration!$I$4="Chinese",VLOOKUP($M8,Languages!$A$1:$G$5042,5,FALSE),IF(Declaration!$I$4="Japanese",VLOOKUP($M8,Languages!$A$1:$G$5042,6,FALSE),IF(Declaration!$I$4="Portugese",VLOOKUP($M8,Languages!$A$1:$G$5042,7,FALSE)))))))))</f>
        <v>China</v>
      </c>
      <c r="D8" s="199"/>
      <c r="E8" s="199"/>
      <c r="H8">
        <f t="shared" si="0"/>
        <v>0</v>
      </c>
      <c r="J8" t="str">
        <f>IF(Declaration!$I$4="English",Languages!A630,IF(Declaration!$I$4="French",Languages!B630,IF(Declaration!$I$4="Spanish",Languages!C630,IF(Declaration!$I$4="German",Languages!D630,IF(Declaration!$I$4="Chinese",Languages!E630,IF(Declaration!$I$4="Japanese",Languages!F630,IF(Declaration!$I$4="Portugese",Languages!G630)))))))</f>
        <v>Unknown</v>
      </c>
      <c r="L8" t="s">
        <v>5344</v>
      </c>
      <c r="M8" t="s">
        <v>1448</v>
      </c>
      <c r="N8" t="str">
        <f>B9&amp;D9</f>
        <v>Amber</v>
      </c>
      <c r="O8" t="str">
        <f>B9&amp;E9</f>
        <v>Amber</v>
      </c>
    </row>
    <row r="9" spans="2:15" ht="15" x14ac:dyDescent="0.35">
      <c r="B9" s="103" t="str">
        <f>IF(L9="","",IF(Declaration!$I$4="English",L9,IF(Declaration!$I$4="French",VLOOKUP($L9,Languages!$A$1:$G$5042,2,FALSE),IF(Declaration!$I$4="Spanish",VLOOKUP($L9,Languages!$A$1:$G$5042,3,FALSE),IF(Declaration!$I$4="German",VLOOKUP($L9,Languages!$A$1:$G$5042,4,FALSE),IF(Declaration!$I$4="Chinese",VLOOKUP($L9,Languages!$A$1:$G$5042,5,FALSE),IF(Declaration!$I$4="Japanese",VLOOKUP($L9,Languages!$A$1:$G$5042,6,FALSE),IF(Declaration!$I$4="Portugese",VLOOKUP($L9,Languages!$A$1:$G$5042,7,FALSE)))))))))</f>
        <v>Amber</v>
      </c>
      <c r="C9" s="103" t="str">
        <f>IF(M9="","",IF(Declaration!$I$4="English",M9,IF(Declaration!$I$4="French",VLOOKUP($M9,Languages!$A$1:$G$5042,2,FALSE),IF(Declaration!$I$4="Spanish",VLOOKUP($M9,Languages!$A$1:$G$5042,3,FALSE),IF(Declaration!$I$4="German",VLOOKUP($M9,Languages!$A$1:$G$5042,4,FALSE),IF(Declaration!$I$4="Chinese",VLOOKUP($M9,Languages!$A$1:$G$5042,5,FALSE),IF(Declaration!$I$4="Japanese",VLOOKUP($M9,Languages!$A$1:$G$5042,6,FALSE),IF(Declaration!$I$4="Portugese",VLOOKUP($M9,Languages!$A$1:$G$5042,7,FALSE)))))))))</f>
        <v>Ukraine</v>
      </c>
      <c r="D9" s="199"/>
      <c r="E9" s="199"/>
      <c r="H9">
        <f t="shared" si="0"/>
        <v>0</v>
      </c>
      <c r="J9" t="str">
        <f>IF(Declaration!$I$4="English",Languages!A862,IF(Declaration!$I$4="French",Languages!B862,IF(Declaration!$I$4="Spanish",Languages!C862,IF(Declaration!$I$4="German",Languages!D862,IF(Declaration!$I$4="Chinese",Languages!E862,IF(Declaration!$I$4="Japanese",Languages!F862,IF(Declaration!$I$4="Portugese",Languages!G862)))))))</f>
        <v>N/A - my organization does not source (directly or indirectly) this good</v>
      </c>
      <c r="L9" t="s">
        <v>142</v>
      </c>
      <c r="M9" t="s">
        <v>2312</v>
      </c>
      <c r="N9" t="str">
        <f t="shared" ref="N9:N40" si="3">B9&amp;D9</f>
        <v>Amber</v>
      </c>
      <c r="O9" t="str">
        <f t="shared" ref="O9:O40" si="4">B9&amp;E9</f>
        <v>Amber</v>
      </c>
    </row>
    <row r="10" spans="2:15" ht="15" x14ac:dyDescent="0.35">
      <c r="B10" s="103" t="str">
        <f>IF(L10="","",IF(Declaration!$I$4="English",L10,IF(Declaration!$I$4="French",VLOOKUP($L10,Languages!$A$1:$G$5042,2,FALSE),IF(Declaration!$I$4="Spanish",VLOOKUP($L10,Languages!$A$1:$G$5042,3,FALSE),IF(Declaration!$I$4="German",VLOOKUP($L10,Languages!$A$1:$G$5042,4,FALSE),IF(Declaration!$I$4="Chinese",VLOOKUP($L10,Languages!$A$1:$G$5042,5,FALSE),IF(Declaration!$I$4="Japanese",VLOOKUP($L10,Languages!$A$1:$G$5042,6,FALSE),IF(Declaration!$I$4="Portugese",VLOOKUP($L10,Languages!$A$1:$G$5042,7,FALSE)))))))))</f>
        <v>Artificial Flowers</v>
      </c>
      <c r="C10" s="103" t="str">
        <f>IF(M10="","",IF(Declaration!$I$4="English",M10,IF(Declaration!$I$4="French",VLOOKUP($M10,Languages!$A$1:$G$5042,2,FALSE),IF(Declaration!$I$4="Spanish",VLOOKUP($M10,Languages!$A$1:$G$5042,3,FALSE),IF(Declaration!$I$4="German",VLOOKUP($M10,Languages!$A$1:$G$5042,4,FALSE),IF(Declaration!$I$4="Chinese",VLOOKUP($M10,Languages!$A$1:$G$5042,5,FALSE),IF(Declaration!$I$4="Japanese",VLOOKUP($M10,Languages!$A$1:$G$5042,6,FALSE),IF(Declaration!$I$4="Portugese",VLOOKUP($M10,Languages!$A$1:$G$5042,7,FALSE)))))))))</f>
        <v>China</v>
      </c>
      <c r="D10" s="199"/>
      <c r="E10" s="199"/>
      <c r="H10">
        <f t="shared" si="0"/>
        <v>0</v>
      </c>
      <c r="L10" t="s">
        <v>94</v>
      </c>
      <c r="M10" t="s">
        <v>1448</v>
      </c>
      <c r="N10" t="str">
        <f t="shared" si="3"/>
        <v>Artificial Flowers</v>
      </c>
      <c r="O10" t="str">
        <f t="shared" si="4"/>
        <v>Artificial Flowers</v>
      </c>
    </row>
    <row r="11" spans="2:15" ht="15" x14ac:dyDescent="0.35">
      <c r="B11" s="103" t="str">
        <f>IF(L11="","",IF(Declaration!$I$4="English",L11,IF(Declaration!$I$4="French",VLOOKUP($L11,Languages!$A$1:$G$5042,2,FALSE),IF(Declaration!$I$4="Spanish",VLOOKUP($L11,Languages!$A$1:$G$5042,3,FALSE),IF(Declaration!$I$4="German",VLOOKUP($L11,Languages!$A$1:$G$5042,4,FALSE),IF(Declaration!$I$4="Chinese",VLOOKUP($L11,Languages!$A$1:$G$5042,5,FALSE),IF(Declaration!$I$4="Japanese",VLOOKUP($L11,Languages!$A$1:$G$5042,6,FALSE),IF(Declaration!$I$4="Portugese",VLOOKUP($L11,Languages!$A$1:$G$5042,7,FALSE)))))))))</f>
        <v>Baked Goods</v>
      </c>
      <c r="C11" s="103" t="str">
        <f>IF(M11="","",IF(Declaration!$I$4="English",M11,IF(Declaration!$I$4="French",VLOOKUP($M11,Languages!$A$1:$G$5042,2,FALSE),IF(Declaration!$I$4="Spanish",VLOOKUP($M11,Languages!$A$1:$G$5042,3,FALSE),IF(Declaration!$I$4="German",VLOOKUP($M11,Languages!$A$1:$G$5042,4,FALSE),IF(Declaration!$I$4="Chinese",VLOOKUP($M11,Languages!$A$1:$G$5042,5,FALSE),IF(Declaration!$I$4="Japanese",VLOOKUP($M11,Languages!$A$1:$G$5042,6,FALSE),IF(Declaration!$I$4="Portugese",VLOOKUP($M11,Languages!$A$1:$G$5042,7,FALSE)))))))))</f>
        <v>Dominican Republic</v>
      </c>
      <c r="D11" s="199"/>
      <c r="E11" s="199"/>
      <c r="H11">
        <f t="shared" si="0"/>
        <v>0</v>
      </c>
      <c r="J11" t="str">
        <f>IF(Declaration!$I$4="English",Languages!A611,IF(Declaration!$I$4="French",Languages!B611,IF(Declaration!$I$4="Spanish",Languages!C611,IF(Declaration!$I$4="German",Languages!D611,IF(Declaration!$I$4="Chinese",Languages!E611,IF(Declaration!$I$4="Japanese",Languages!F611,IF(Declaration!$I$4="Portugese",Languages!G611)))))))</f>
        <v>Yes</v>
      </c>
      <c r="L11" t="s">
        <v>95</v>
      </c>
      <c r="M11" t="s">
        <v>1549</v>
      </c>
      <c r="N11" t="str">
        <f t="shared" si="3"/>
        <v>Baked Goods</v>
      </c>
      <c r="O11" t="str">
        <f t="shared" si="4"/>
        <v>Baked Goods</v>
      </c>
    </row>
    <row r="12" spans="2:15" ht="15" x14ac:dyDescent="0.35">
      <c r="B12" s="103" t="str">
        <f>IF(L12="","",IF(Declaration!$I$4="English",L12,IF(Declaration!$I$4="French",VLOOKUP($L12,Languages!$A$1:$G$5042,2,FALSE),IF(Declaration!$I$4="Spanish",VLOOKUP($L12,Languages!$A$1:$G$5042,3,FALSE),IF(Declaration!$I$4="German",VLOOKUP($L12,Languages!$A$1:$G$5042,4,FALSE),IF(Declaration!$I$4="Chinese",VLOOKUP($L12,Languages!$A$1:$G$5042,5,FALSE),IF(Declaration!$I$4="Japanese",VLOOKUP($L12,Languages!$A$1:$G$5042,6,FALSE),IF(Declaration!$I$4="Portugese",VLOOKUP($L12,Languages!$A$1:$G$5042,7,FALSE)))))))))</f>
        <v>Baked Goods</v>
      </c>
      <c r="C12" s="103" t="str">
        <f>IF(M12="","",IF(Declaration!$I$4="English",M12,IF(Declaration!$I$4="French",VLOOKUP($M12,Languages!$A$1:$G$5042,2,FALSE),IF(Declaration!$I$4="Spanish",VLOOKUP($M12,Languages!$A$1:$G$5042,3,FALSE),IF(Declaration!$I$4="German",VLOOKUP($M12,Languages!$A$1:$G$5042,4,FALSE),IF(Declaration!$I$4="Chinese",VLOOKUP($M12,Languages!$A$1:$G$5042,5,FALSE),IF(Declaration!$I$4="Japanese",VLOOKUP($M12,Languages!$A$1:$G$5042,6,FALSE),IF(Declaration!$I$4="Portugese",VLOOKUP($M12,Languages!$A$1:$G$5042,7,FALSE)))))))))</f>
        <v>El Salvador</v>
      </c>
      <c r="D12" s="199"/>
      <c r="E12" s="199"/>
      <c r="H12">
        <f t="shared" si="0"/>
        <v>0</v>
      </c>
      <c r="J12" t="str">
        <f>IF(Declaration!$I$4="English",Languages!A612,IF(Declaration!$I$4="French",Languages!B612,IF(Declaration!$I$4="Spanish",Languages!C612,IF(Declaration!$I$4="German",Languages!D612,IF(Declaration!$I$4="Chinese",Languages!E612,IF(Declaration!$I$4="Japanese",Languages!F612,IF(Declaration!$I$4="Portugese",Languages!G612)))))))</f>
        <v>No</v>
      </c>
      <c r="L12" t="s">
        <v>95</v>
      </c>
      <c r="M12" t="s">
        <v>1567</v>
      </c>
      <c r="N12" t="str">
        <f t="shared" si="3"/>
        <v>Baked Goods</v>
      </c>
      <c r="O12" t="str">
        <f t="shared" si="4"/>
        <v>Baked Goods</v>
      </c>
    </row>
    <row r="13" spans="2:15" ht="15" x14ac:dyDescent="0.35">
      <c r="B13" s="103" t="str">
        <f>IF(L13="","",IF(Declaration!$I$4="English",L13,IF(Declaration!$I$4="French",VLOOKUP($L13,Languages!$A$1:$G$5042,2,FALSE),IF(Declaration!$I$4="Spanish",VLOOKUP($L13,Languages!$A$1:$G$5042,3,FALSE),IF(Declaration!$I$4="German",VLOOKUP($L13,Languages!$A$1:$G$5042,4,FALSE),IF(Declaration!$I$4="Chinese",VLOOKUP($L13,Languages!$A$1:$G$5042,5,FALSE),IF(Declaration!$I$4="Japanese",VLOOKUP($L13,Languages!$A$1:$G$5042,6,FALSE),IF(Declaration!$I$4="Portugese",VLOOKUP($L13,Languages!$A$1:$G$5042,7,FALSE)))))))))</f>
        <v>Baked Goods</v>
      </c>
      <c r="C13" s="103" t="str">
        <f>IF(M13="","",IF(Declaration!$I$4="English",M13,IF(Declaration!$I$4="French",VLOOKUP($M13,Languages!$A$1:$G$5042,2,FALSE),IF(Declaration!$I$4="Spanish",VLOOKUP($M13,Languages!$A$1:$G$5042,3,FALSE),IF(Declaration!$I$4="German",VLOOKUP($M13,Languages!$A$1:$G$5042,4,FALSE),IF(Declaration!$I$4="Chinese",VLOOKUP($M13,Languages!$A$1:$G$5042,5,FALSE),IF(Declaration!$I$4="Japanese",VLOOKUP($M13,Languages!$A$1:$G$5042,6,FALSE),IF(Declaration!$I$4="Portugese",VLOOKUP($M13,Languages!$A$1:$G$5042,7,FALSE)))))))))</f>
        <v>Pakistan</v>
      </c>
      <c r="D13" s="199"/>
      <c r="E13" s="199"/>
      <c r="H13">
        <f t="shared" si="0"/>
        <v>0</v>
      </c>
      <c r="J13" t="str">
        <f>IF(Declaration!$I$4="English",Languages!A863,IF(Declaration!$I$4="French",Languages!B863,IF(Declaration!$I$4="Spanish",Languages!C863,IF(Declaration!$I$4="German",Languages!D863,IF(Declaration!$I$4="Chinese",Languages!E863,IF(Declaration!$I$4="Japanese",Languages!F863,IF(Declaration!$I$4="Portugese",Languages!G863)))))))</f>
        <v>N/A - my organization does not produce this good</v>
      </c>
      <c r="L13" t="s">
        <v>95</v>
      </c>
      <c r="M13" t="s">
        <v>2012</v>
      </c>
      <c r="N13" t="str">
        <f t="shared" si="3"/>
        <v>Baked Goods</v>
      </c>
      <c r="O13" t="str">
        <f t="shared" si="4"/>
        <v>Baked Goods</v>
      </c>
    </row>
    <row r="14" spans="2:15" ht="15" x14ac:dyDescent="0.35">
      <c r="B14" s="103" t="str">
        <f>IF(L14="","",IF(Declaration!$I$4="English",L14,IF(Declaration!$I$4="French",VLOOKUP($L14,Languages!$A$1:$G$5042,2,FALSE),IF(Declaration!$I$4="Spanish",VLOOKUP($L14,Languages!$A$1:$G$5042,3,FALSE),IF(Declaration!$I$4="German",VLOOKUP($L14,Languages!$A$1:$G$5042,4,FALSE),IF(Declaration!$I$4="Chinese",VLOOKUP($L14,Languages!$A$1:$G$5042,5,FALSE),IF(Declaration!$I$4="Japanese",VLOOKUP($L14,Languages!$A$1:$G$5042,6,FALSE),IF(Declaration!$I$4="Portugese",VLOOKUP($L14,Languages!$A$1:$G$5042,7,FALSE)))))))))</f>
        <v>Bamboo</v>
      </c>
      <c r="C14" s="103" t="str">
        <f>IF(M14="","",IF(Declaration!$I$4="English",M14,IF(Declaration!$I$4="French",VLOOKUP($M14,Languages!$A$1:$G$5042,2,FALSE),IF(Declaration!$I$4="Spanish",VLOOKUP($M14,Languages!$A$1:$G$5042,3,FALSE),IF(Declaration!$I$4="German",VLOOKUP($M14,Languages!$A$1:$G$5042,4,FALSE),IF(Declaration!$I$4="Chinese",VLOOKUP($M14,Languages!$A$1:$G$5042,5,FALSE),IF(Declaration!$I$4="Japanese",VLOOKUP($M14,Languages!$A$1:$G$5042,6,FALSE),IF(Declaration!$I$4="Portugese",VLOOKUP($M14,Languages!$A$1:$G$5042,7,FALSE)))))))))</f>
        <v>Burma</v>
      </c>
      <c r="D14" s="199"/>
      <c r="E14" s="199"/>
      <c r="H14">
        <f t="shared" si="0"/>
        <v>0</v>
      </c>
      <c r="L14" t="s">
        <v>16</v>
      </c>
      <c r="M14" t="s">
        <v>5038</v>
      </c>
      <c r="N14" t="str">
        <f t="shared" si="3"/>
        <v>Bamboo</v>
      </c>
      <c r="O14" t="str">
        <f t="shared" si="4"/>
        <v>Bamboo</v>
      </c>
    </row>
    <row r="15" spans="2:15" ht="15" x14ac:dyDescent="0.35">
      <c r="B15" s="103" t="str">
        <f>IF(L15="","",IF(Declaration!$I$4="English",L15,IF(Declaration!$I$4="French",VLOOKUP($L15,Languages!$A$1:$G$5042,2,FALSE),IF(Declaration!$I$4="Spanish",VLOOKUP($L15,Languages!$A$1:$G$5042,3,FALSE),IF(Declaration!$I$4="German",VLOOKUP($L15,Languages!$A$1:$G$5042,4,FALSE),IF(Declaration!$I$4="Chinese",VLOOKUP($L15,Languages!$A$1:$G$5042,5,FALSE),IF(Declaration!$I$4="Japanese",VLOOKUP($L15,Languages!$A$1:$G$5042,6,FALSE),IF(Declaration!$I$4="Portugese",VLOOKUP($L15,Languages!$A$1:$G$5042,7,FALSE)))))))))</f>
        <v>Bananas</v>
      </c>
      <c r="C15" s="103" t="str">
        <f>IF(M15="","",IF(Declaration!$I$4="English",M15,IF(Declaration!$I$4="French",VLOOKUP($M15,Languages!$A$1:$G$5042,2,FALSE),IF(Declaration!$I$4="Spanish",VLOOKUP($M15,Languages!$A$1:$G$5042,3,FALSE),IF(Declaration!$I$4="German",VLOOKUP($M15,Languages!$A$1:$G$5042,4,FALSE),IF(Declaration!$I$4="Chinese",VLOOKUP($M15,Languages!$A$1:$G$5042,5,FALSE),IF(Declaration!$I$4="Japanese",VLOOKUP($M15,Languages!$A$1:$G$5042,6,FALSE),IF(Declaration!$I$4="Portugese",VLOOKUP($M15,Languages!$A$1:$G$5042,7,FALSE)))))))))</f>
        <v>Belize</v>
      </c>
      <c r="D15" s="199"/>
      <c r="E15" s="199"/>
      <c r="H15">
        <f t="shared" si="0"/>
        <v>0</v>
      </c>
      <c r="L15" t="s">
        <v>17</v>
      </c>
      <c r="M15" t="s">
        <v>1350</v>
      </c>
      <c r="N15" t="str">
        <f t="shared" si="3"/>
        <v>Bananas</v>
      </c>
      <c r="O15" t="str">
        <f t="shared" si="4"/>
        <v>Bananas</v>
      </c>
    </row>
    <row r="16" spans="2:15" ht="15" x14ac:dyDescent="0.35">
      <c r="B16" s="103" t="str">
        <f>IF(L16="","",IF(Declaration!$I$4="English",L16,IF(Declaration!$I$4="French",VLOOKUP($L16,Languages!$A$1:$G$5042,2,FALSE),IF(Declaration!$I$4="Spanish",VLOOKUP($L16,Languages!$A$1:$G$5042,3,FALSE),IF(Declaration!$I$4="German",VLOOKUP($L16,Languages!$A$1:$G$5042,4,FALSE),IF(Declaration!$I$4="Chinese",VLOOKUP($L16,Languages!$A$1:$G$5042,5,FALSE),IF(Declaration!$I$4="Japanese",VLOOKUP($L16,Languages!$A$1:$G$5042,6,FALSE),IF(Declaration!$I$4="Portugese",VLOOKUP($L16,Languages!$A$1:$G$5042,7,FALSE)))))))))</f>
        <v>Bananas</v>
      </c>
      <c r="C16" s="103" t="str">
        <f>IF(M16="","",IF(Declaration!$I$4="English",M16,IF(Declaration!$I$4="French",VLOOKUP($M16,Languages!$A$1:$G$5042,2,FALSE),IF(Declaration!$I$4="Spanish",VLOOKUP($M16,Languages!$A$1:$G$5042,3,FALSE),IF(Declaration!$I$4="German",VLOOKUP($M16,Languages!$A$1:$G$5042,4,FALSE),IF(Declaration!$I$4="Chinese",VLOOKUP($M16,Languages!$A$1:$G$5042,5,FALSE),IF(Declaration!$I$4="Japanese",VLOOKUP($M16,Languages!$A$1:$G$5042,6,FALSE),IF(Declaration!$I$4="Portugese",VLOOKUP($M16,Languages!$A$1:$G$5042,7,FALSE)))))))))</f>
        <v>Brazil</v>
      </c>
      <c r="D16" s="199"/>
      <c r="E16" s="199"/>
      <c r="H16">
        <f t="shared" si="0"/>
        <v>0</v>
      </c>
      <c r="L16" t="s">
        <v>17</v>
      </c>
      <c r="M16" t="s">
        <v>1383</v>
      </c>
      <c r="N16" t="str">
        <f t="shared" si="3"/>
        <v>Bananas</v>
      </c>
      <c r="O16" t="str">
        <f t="shared" si="4"/>
        <v>Bananas</v>
      </c>
    </row>
    <row r="17" spans="2:15" ht="15" x14ac:dyDescent="0.35">
      <c r="B17" s="103" t="str">
        <f>IF(L17="","",IF(Declaration!$I$4="English",L17,IF(Declaration!$I$4="French",VLOOKUP($L17,Languages!$A$1:$G$5042,2,FALSE),IF(Declaration!$I$4="Spanish",VLOOKUP($L17,Languages!$A$1:$G$5042,3,FALSE),IF(Declaration!$I$4="German",VLOOKUP($L17,Languages!$A$1:$G$5042,4,FALSE),IF(Declaration!$I$4="Chinese",VLOOKUP($L17,Languages!$A$1:$G$5042,5,FALSE),IF(Declaration!$I$4="Japanese",VLOOKUP($L17,Languages!$A$1:$G$5042,6,FALSE),IF(Declaration!$I$4="Portugese",VLOOKUP($L17,Languages!$A$1:$G$5042,7,FALSE)))))))))</f>
        <v>Bananas</v>
      </c>
      <c r="C17" s="103" t="str">
        <f>IF(M17="","",IF(Declaration!$I$4="English",M17,IF(Declaration!$I$4="French",VLOOKUP($M17,Languages!$A$1:$G$5042,2,FALSE),IF(Declaration!$I$4="Spanish",VLOOKUP($M17,Languages!$A$1:$G$5042,3,FALSE),IF(Declaration!$I$4="German",VLOOKUP($M17,Languages!$A$1:$G$5042,4,FALSE),IF(Declaration!$I$4="Chinese",VLOOKUP($M17,Languages!$A$1:$G$5042,5,FALSE),IF(Declaration!$I$4="Japanese",VLOOKUP($M17,Languages!$A$1:$G$5042,6,FALSE),IF(Declaration!$I$4="Portugese",VLOOKUP($M17,Languages!$A$1:$G$5042,7,FALSE)))))))))</f>
        <v>Ecuador</v>
      </c>
      <c r="D17" s="199"/>
      <c r="E17" s="199"/>
      <c r="H17">
        <f t="shared" si="0"/>
        <v>0</v>
      </c>
      <c r="L17" t="s">
        <v>17</v>
      </c>
      <c r="M17" t="s">
        <v>1555</v>
      </c>
      <c r="N17" t="str">
        <f t="shared" si="3"/>
        <v>Bananas</v>
      </c>
      <c r="O17" t="str">
        <f t="shared" si="4"/>
        <v>Bananas</v>
      </c>
    </row>
    <row r="18" spans="2:15" ht="15" x14ac:dyDescent="0.35">
      <c r="B18" s="103" t="str">
        <f>IF(L18="","",IF(Declaration!$I$4="English",L18,IF(Declaration!$I$4="French",VLOOKUP($L18,Languages!$A$1:$G$5042,2,FALSE),IF(Declaration!$I$4="Spanish",VLOOKUP($L18,Languages!$A$1:$G$5042,3,FALSE),IF(Declaration!$I$4="German",VLOOKUP($L18,Languages!$A$1:$G$5042,4,FALSE),IF(Declaration!$I$4="Chinese",VLOOKUP($L18,Languages!$A$1:$G$5042,5,FALSE),IF(Declaration!$I$4="Japanese",VLOOKUP($L18,Languages!$A$1:$G$5042,6,FALSE),IF(Declaration!$I$4="Portugese",VLOOKUP($L18,Languages!$A$1:$G$5042,7,FALSE)))))))))</f>
        <v>Bananas</v>
      </c>
      <c r="C18" s="103" t="str">
        <f>IF(M18="","",IF(Declaration!$I$4="English",M18,IF(Declaration!$I$4="French",VLOOKUP($M18,Languages!$A$1:$G$5042,2,FALSE),IF(Declaration!$I$4="Spanish",VLOOKUP($M18,Languages!$A$1:$G$5042,3,FALSE),IF(Declaration!$I$4="German",VLOOKUP($M18,Languages!$A$1:$G$5042,4,FALSE),IF(Declaration!$I$4="Chinese",VLOOKUP($M18,Languages!$A$1:$G$5042,5,FALSE),IF(Declaration!$I$4="Japanese",VLOOKUP($M18,Languages!$A$1:$G$5042,6,FALSE),IF(Declaration!$I$4="Portugese",VLOOKUP($M18,Languages!$A$1:$G$5042,7,FALSE)))))))))</f>
        <v>Nicaragua</v>
      </c>
      <c r="D18" s="199"/>
      <c r="E18" s="199"/>
      <c r="H18">
        <f t="shared" si="0"/>
        <v>0</v>
      </c>
      <c r="L18" t="s">
        <v>17</v>
      </c>
      <c r="M18" t="s">
        <v>1982</v>
      </c>
      <c r="N18" t="str">
        <f t="shared" si="3"/>
        <v>Bananas</v>
      </c>
      <c r="O18" t="str">
        <f t="shared" si="4"/>
        <v>Bananas</v>
      </c>
    </row>
    <row r="19" spans="2:15" ht="15" x14ac:dyDescent="0.35">
      <c r="B19" s="103" t="str">
        <f>IF(L19="","",IF(Declaration!$I$4="English",L19,IF(Declaration!$I$4="French",VLOOKUP($L19,Languages!$A$1:$G$5042,2,FALSE),IF(Declaration!$I$4="Spanish",VLOOKUP($L19,Languages!$A$1:$G$5042,3,FALSE),IF(Declaration!$I$4="German",VLOOKUP($L19,Languages!$A$1:$G$5042,4,FALSE),IF(Declaration!$I$4="Chinese",VLOOKUP($L19,Languages!$A$1:$G$5042,5,FALSE),IF(Declaration!$I$4="Japanese",VLOOKUP($L19,Languages!$A$1:$G$5042,6,FALSE),IF(Declaration!$I$4="Portugese",VLOOKUP($L19,Languages!$A$1:$G$5042,7,FALSE)))))))))</f>
        <v>Bananas</v>
      </c>
      <c r="C19" s="103" t="str">
        <f>IF(M19="","",IF(Declaration!$I$4="English",M19,IF(Declaration!$I$4="French",VLOOKUP($M19,Languages!$A$1:$G$5042,2,FALSE),IF(Declaration!$I$4="Spanish",VLOOKUP($M19,Languages!$A$1:$G$5042,3,FALSE),IF(Declaration!$I$4="German",VLOOKUP($M19,Languages!$A$1:$G$5042,4,FALSE),IF(Declaration!$I$4="Chinese",VLOOKUP($M19,Languages!$A$1:$G$5042,5,FALSE),IF(Declaration!$I$4="Japanese",VLOOKUP($M19,Languages!$A$1:$G$5042,6,FALSE),IF(Declaration!$I$4="Portugese",VLOOKUP($M19,Languages!$A$1:$G$5042,7,FALSE)))))))))</f>
        <v>Philippines</v>
      </c>
      <c r="D19" s="199"/>
      <c r="E19" s="199"/>
      <c r="H19">
        <f t="shared" si="0"/>
        <v>0</v>
      </c>
      <c r="L19" t="s">
        <v>17</v>
      </c>
      <c r="M19" t="s">
        <v>2048</v>
      </c>
      <c r="N19" t="str">
        <f t="shared" si="3"/>
        <v>Bananas</v>
      </c>
      <c r="O19" t="str">
        <f t="shared" si="4"/>
        <v>Bananas</v>
      </c>
    </row>
    <row r="20" spans="2:15" ht="15" x14ac:dyDescent="0.35">
      <c r="B20" s="103" t="str">
        <f>IF(L20="","",IF(Declaration!$I$4="English",L20,IF(Declaration!$I$4="French",VLOOKUP($L20,Languages!$A$1:$G$5042,2,FALSE),IF(Declaration!$I$4="Spanish",VLOOKUP($L20,Languages!$A$1:$G$5042,3,FALSE),IF(Declaration!$I$4="German",VLOOKUP($L20,Languages!$A$1:$G$5042,4,FALSE),IF(Declaration!$I$4="Chinese",VLOOKUP($L20,Languages!$A$1:$G$5042,5,FALSE),IF(Declaration!$I$4="Japanese",VLOOKUP($L20,Languages!$A$1:$G$5042,6,FALSE),IF(Declaration!$I$4="Portugese",VLOOKUP($L20,Languages!$A$1:$G$5042,7,FALSE)))))))))</f>
        <v>Beans</v>
      </c>
      <c r="C20" s="103" t="str">
        <f>IF(M20="","",IF(Declaration!$I$4="English",M20,IF(Declaration!$I$4="French",VLOOKUP($M20,Languages!$A$1:$G$5042,2,FALSE),IF(Declaration!$I$4="Spanish",VLOOKUP($M20,Languages!$A$1:$G$5042,3,FALSE),IF(Declaration!$I$4="German",VLOOKUP($M20,Languages!$A$1:$G$5042,4,FALSE),IF(Declaration!$I$4="Chinese",VLOOKUP($M20,Languages!$A$1:$G$5042,5,FALSE),IF(Declaration!$I$4="Japanese",VLOOKUP($M20,Languages!$A$1:$G$5042,6,FALSE),IF(Declaration!$I$4="Portugese",VLOOKUP($M20,Languages!$A$1:$G$5042,7,FALSE)))))))))</f>
        <v>Paraguay</v>
      </c>
      <c r="D20" s="199"/>
      <c r="E20" s="199"/>
      <c r="H20">
        <f t="shared" si="0"/>
        <v>0</v>
      </c>
      <c r="L20" t="s">
        <v>18</v>
      </c>
      <c r="M20" t="s">
        <v>2039</v>
      </c>
      <c r="N20" t="str">
        <f t="shared" si="3"/>
        <v>Beans</v>
      </c>
      <c r="O20" t="str">
        <f t="shared" si="4"/>
        <v>Beans</v>
      </c>
    </row>
    <row r="21" spans="2:15" ht="15" x14ac:dyDescent="0.35">
      <c r="B21" s="103" t="str">
        <f>IF(L21="","",IF(Declaration!$I$4="English",L21,IF(Declaration!$I$4="French",VLOOKUP($L21,Languages!$A$1:$G$5042,2,FALSE),IF(Declaration!$I$4="Spanish",VLOOKUP($L21,Languages!$A$1:$G$5042,3,FALSE),IF(Declaration!$I$4="German",VLOOKUP($L21,Languages!$A$1:$G$5042,4,FALSE),IF(Declaration!$I$4="Chinese",VLOOKUP($L21,Languages!$A$1:$G$5042,5,FALSE),IF(Declaration!$I$4="Japanese",VLOOKUP($L21,Languages!$A$1:$G$5042,6,FALSE),IF(Declaration!$I$4="Portugese",VLOOKUP($L21,Languages!$A$1:$G$5042,7,FALSE)))))))))</f>
        <v>Beans (green beans)</v>
      </c>
      <c r="C21" s="103" t="str">
        <f>IF(M21="","",IF(Declaration!$I$4="English",M21,IF(Declaration!$I$4="French",VLOOKUP($M21,Languages!$A$1:$G$5042,2,FALSE),IF(Declaration!$I$4="Spanish",VLOOKUP($M21,Languages!$A$1:$G$5042,3,FALSE),IF(Declaration!$I$4="German",VLOOKUP($M21,Languages!$A$1:$G$5042,4,FALSE),IF(Declaration!$I$4="Chinese",VLOOKUP($M21,Languages!$A$1:$G$5042,5,FALSE),IF(Declaration!$I$4="Japanese",VLOOKUP($M21,Languages!$A$1:$G$5042,6,FALSE),IF(Declaration!$I$4="Portugese",VLOOKUP($M21,Languages!$A$1:$G$5042,7,FALSE)))))))))</f>
        <v>Mexico</v>
      </c>
      <c r="D21" s="199"/>
      <c r="E21" s="199"/>
      <c r="H21">
        <f t="shared" si="0"/>
        <v>0</v>
      </c>
      <c r="L21" t="s">
        <v>19</v>
      </c>
      <c r="M21" t="s">
        <v>1906</v>
      </c>
      <c r="N21" t="str">
        <f t="shared" si="3"/>
        <v>Beans (green beans)</v>
      </c>
      <c r="O21" t="str">
        <f t="shared" si="4"/>
        <v>Beans (green beans)</v>
      </c>
    </row>
    <row r="22" spans="2:15" ht="15" x14ac:dyDescent="0.35">
      <c r="B22" s="103" t="str">
        <f>IF(L22="","",IF(Declaration!$I$4="English",L22,IF(Declaration!$I$4="French",VLOOKUP($L22,Languages!$A$1:$G$5042,2,FALSE),IF(Declaration!$I$4="Spanish",VLOOKUP($L22,Languages!$A$1:$G$5042,3,FALSE),IF(Declaration!$I$4="German",VLOOKUP($L22,Languages!$A$1:$G$5042,4,FALSE),IF(Declaration!$I$4="Chinese",VLOOKUP($L22,Languages!$A$1:$G$5042,5,FALSE),IF(Declaration!$I$4="Japanese",VLOOKUP($L22,Languages!$A$1:$G$5042,6,FALSE),IF(Declaration!$I$4="Portugese",VLOOKUP($L22,Languages!$A$1:$G$5042,7,FALSE)))))))))</f>
        <v>Beans (green, soy, yellow)</v>
      </c>
      <c r="C22" s="103" t="str">
        <f>IF(M22="","",IF(Declaration!$I$4="English",M22,IF(Declaration!$I$4="French",VLOOKUP($M22,Languages!$A$1:$G$5042,2,FALSE),IF(Declaration!$I$4="Spanish",VLOOKUP($M22,Languages!$A$1:$G$5042,3,FALSE),IF(Declaration!$I$4="German",VLOOKUP($M22,Languages!$A$1:$G$5042,4,FALSE),IF(Declaration!$I$4="Chinese",VLOOKUP($M22,Languages!$A$1:$G$5042,5,FALSE),IF(Declaration!$I$4="Japanese",VLOOKUP($M22,Languages!$A$1:$G$5042,6,FALSE),IF(Declaration!$I$4="Portugese",VLOOKUP($M22,Languages!$A$1:$G$5042,7,FALSE)))))))))</f>
        <v>Burma</v>
      </c>
      <c r="D22" s="199"/>
      <c r="E22" s="199"/>
      <c r="H22">
        <f t="shared" si="0"/>
        <v>0</v>
      </c>
      <c r="L22" t="s">
        <v>20</v>
      </c>
      <c r="M22" t="s">
        <v>5038</v>
      </c>
      <c r="N22" t="str">
        <f t="shared" si="3"/>
        <v>Beans (green, soy, yellow)</v>
      </c>
      <c r="O22" t="str">
        <f t="shared" si="4"/>
        <v>Beans (green, soy, yellow)</v>
      </c>
    </row>
    <row r="23" spans="2:15" ht="15" x14ac:dyDescent="0.35">
      <c r="B23" s="103" t="str">
        <f>IF(L23="","",IF(Declaration!$I$4="English",L23,IF(Declaration!$I$4="French",VLOOKUP($L23,Languages!$A$1:$G$5042,2,FALSE),IF(Declaration!$I$4="Spanish",VLOOKUP($L23,Languages!$A$1:$G$5042,3,FALSE),IF(Declaration!$I$4="German",VLOOKUP($L23,Languages!$A$1:$G$5042,4,FALSE),IF(Declaration!$I$4="Chinese",VLOOKUP($L23,Languages!$A$1:$G$5042,5,FALSE),IF(Declaration!$I$4="Japanese",VLOOKUP($L23,Languages!$A$1:$G$5042,6,FALSE),IF(Declaration!$I$4="Portugese",VLOOKUP($L23,Languages!$A$1:$G$5042,7,FALSE)))))))))</f>
        <v>Beef</v>
      </c>
      <c r="C23" s="103" t="str">
        <f>IF(M23="","",IF(Declaration!$I$4="English",M23,IF(Declaration!$I$4="French",VLOOKUP($M23,Languages!$A$1:$G$5042,2,FALSE),IF(Declaration!$I$4="Spanish",VLOOKUP($M23,Languages!$A$1:$G$5042,3,FALSE),IF(Declaration!$I$4="German",VLOOKUP($M23,Languages!$A$1:$G$5042,4,FALSE),IF(Declaration!$I$4="Chinese",VLOOKUP($M23,Languages!$A$1:$G$5042,5,FALSE),IF(Declaration!$I$4="Japanese",VLOOKUP($M23,Languages!$A$1:$G$5042,6,FALSE),IF(Declaration!$I$4="Portugese",VLOOKUP($M23,Languages!$A$1:$G$5042,7,FALSE)))))))))</f>
        <v>Brazil</v>
      </c>
      <c r="D23" s="199"/>
      <c r="E23" s="199"/>
      <c r="H23">
        <f t="shared" si="0"/>
        <v>0</v>
      </c>
      <c r="L23" t="s">
        <v>96</v>
      </c>
      <c r="M23" t="s">
        <v>1383</v>
      </c>
      <c r="N23" t="str">
        <f t="shared" si="3"/>
        <v>Beef</v>
      </c>
      <c r="O23" t="str">
        <f t="shared" si="4"/>
        <v>Beef</v>
      </c>
    </row>
    <row r="24" spans="2:15" ht="15" x14ac:dyDescent="0.35">
      <c r="B24" s="103" t="str">
        <f>IF(L24="","",IF(Declaration!$I$4="English",L24,IF(Declaration!$I$4="French",VLOOKUP($L24,Languages!$A$1:$G$5042,2,FALSE),IF(Declaration!$I$4="Spanish",VLOOKUP($L24,Languages!$A$1:$G$5042,3,FALSE),IF(Declaration!$I$4="German",VLOOKUP($L24,Languages!$A$1:$G$5042,4,FALSE),IF(Declaration!$I$4="Chinese",VLOOKUP($L24,Languages!$A$1:$G$5042,5,FALSE),IF(Declaration!$I$4="Japanese",VLOOKUP($L24,Languages!$A$1:$G$5042,6,FALSE),IF(Declaration!$I$4="Portugese",VLOOKUP($L24,Languages!$A$1:$G$5042,7,FALSE)))))))))</f>
        <v>Bidis (hand-rolled cigarettes)</v>
      </c>
      <c r="C24" s="103" t="str">
        <f>IF(M24="","",IF(Declaration!$I$4="English",M24,IF(Declaration!$I$4="French",VLOOKUP($M24,Languages!$A$1:$G$5042,2,FALSE),IF(Declaration!$I$4="Spanish",VLOOKUP($M24,Languages!$A$1:$G$5042,3,FALSE),IF(Declaration!$I$4="German",VLOOKUP($M24,Languages!$A$1:$G$5042,4,FALSE),IF(Declaration!$I$4="Chinese",VLOOKUP($M24,Languages!$A$1:$G$5042,5,FALSE),IF(Declaration!$I$4="Japanese",VLOOKUP($M24,Languages!$A$1:$G$5042,6,FALSE),IF(Declaration!$I$4="Portugese",VLOOKUP($M24,Languages!$A$1:$G$5042,7,FALSE)))))))))</f>
        <v>Bangladesh</v>
      </c>
      <c r="D24" s="199"/>
      <c r="E24" s="199"/>
      <c r="H24">
        <f t="shared" si="0"/>
        <v>0</v>
      </c>
      <c r="L24" t="s">
        <v>97</v>
      </c>
      <c r="M24" t="s">
        <v>1329</v>
      </c>
      <c r="N24" t="str">
        <f t="shared" si="3"/>
        <v>Bidis (hand-rolled cigarettes)</v>
      </c>
      <c r="O24" t="str">
        <f t="shared" si="4"/>
        <v>Bidis (hand-rolled cigarettes)</v>
      </c>
    </row>
    <row r="25" spans="2:15" ht="15" x14ac:dyDescent="0.35">
      <c r="B25" s="103" t="str">
        <f>IF(L25="","",IF(Declaration!$I$4="English",L25,IF(Declaration!$I$4="French",VLOOKUP($L25,Languages!$A$1:$G$5042,2,FALSE),IF(Declaration!$I$4="Spanish",VLOOKUP($L25,Languages!$A$1:$G$5042,3,FALSE),IF(Declaration!$I$4="German",VLOOKUP($L25,Languages!$A$1:$G$5042,4,FALSE),IF(Declaration!$I$4="Chinese",VLOOKUP($L25,Languages!$A$1:$G$5042,5,FALSE),IF(Declaration!$I$4="Japanese",VLOOKUP($L25,Languages!$A$1:$G$5042,6,FALSE),IF(Declaration!$I$4="Portugese",VLOOKUP($L25,Languages!$A$1:$G$5042,7,FALSE)))))))))</f>
        <v>Bidis (hand-rolled cigarettes)</v>
      </c>
      <c r="C25" s="103" t="str">
        <f>IF(M25="","",IF(Declaration!$I$4="English",M25,IF(Declaration!$I$4="French",VLOOKUP($M25,Languages!$A$1:$G$5042,2,FALSE),IF(Declaration!$I$4="Spanish",VLOOKUP($M25,Languages!$A$1:$G$5042,3,FALSE),IF(Declaration!$I$4="German",VLOOKUP($M25,Languages!$A$1:$G$5042,4,FALSE),IF(Declaration!$I$4="Chinese",VLOOKUP($M25,Languages!$A$1:$G$5042,5,FALSE),IF(Declaration!$I$4="Japanese",VLOOKUP($M25,Languages!$A$1:$G$5042,6,FALSE),IF(Declaration!$I$4="Portugese",VLOOKUP($M25,Languages!$A$1:$G$5042,7,FALSE)))))))))</f>
        <v>India</v>
      </c>
      <c r="D25" s="199"/>
      <c r="E25" s="199"/>
      <c r="H25">
        <f t="shared" si="0"/>
        <v>0</v>
      </c>
      <c r="L25" t="s">
        <v>97</v>
      </c>
      <c r="M25" t="s">
        <v>1703</v>
      </c>
      <c r="N25" t="str">
        <f t="shared" si="3"/>
        <v>Bidis (hand-rolled cigarettes)</v>
      </c>
      <c r="O25" t="str">
        <f t="shared" si="4"/>
        <v>Bidis (hand-rolled cigarettes)</v>
      </c>
    </row>
    <row r="26" spans="2:15" ht="15" x14ac:dyDescent="0.35">
      <c r="B26" s="103" t="str">
        <f>IF(L26="","",IF(Declaration!$I$4="English",L26,IF(Declaration!$I$4="French",VLOOKUP($L26,Languages!$A$1:$G$5042,2,FALSE),IF(Declaration!$I$4="Spanish",VLOOKUP($L26,Languages!$A$1:$G$5042,3,FALSE),IF(Declaration!$I$4="German",VLOOKUP($L26,Languages!$A$1:$G$5042,4,FALSE),IF(Declaration!$I$4="Chinese",VLOOKUP($L26,Languages!$A$1:$G$5042,5,FALSE),IF(Declaration!$I$4="Japanese",VLOOKUP($L26,Languages!$A$1:$G$5042,6,FALSE),IF(Declaration!$I$4="Portugese",VLOOKUP($L26,Languages!$A$1:$G$5042,7,FALSE)))))))))</f>
        <v>Blueberries</v>
      </c>
      <c r="C26" s="103" t="str">
        <f>IF(M26="","",IF(Declaration!$I$4="English",M26,IF(Declaration!$I$4="French",VLOOKUP($M26,Languages!$A$1:$G$5042,2,FALSE),IF(Declaration!$I$4="Spanish",VLOOKUP($M26,Languages!$A$1:$G$5042,3,FALSE),IF(Declaration!$I$4="German",VLOOKUP($M26,Languages!$A$1:$G$5042,4,FALSE),IF(Declaration!$I$4="Chinese",VLOOKUP($M26,Languages!$A$1:$G$5042,5,FALSE),IF(Declaration!$I$4="Japanese",VLOOKUP($M26,Languages!$A$1:$G$5042,6,FALSE),IF(Declaration!$I$4="Portugese",VLOOKUP($M26,Languages!$A$1:$G$5042,7,FALSE)))))))))</f>
        <v>Argentina</v>
      </c>
      <c r="D26" s="199"/>
      <c r="E26" s="199"/>
      <c r="H26">
        <f t="shared" si="0"/>
        <v>0</v>
      </c>
      <c r="L26" t="s">
        <v>21</v>
      </c>
      <c r="M26" t="s">
        <v>1287</v>
      </c>
      <c r="N26" t="str">
        <f t="shared" si="3"/>
        <v>Blueberries</v>
      </c>
      <c r="O26" t="str">
        <f t="shared" si="4"/>
        <v>Blueberries</v>
      </c>
    </row>
    <row r="27" spans="2:15" ht="15" x14ac:dyDescent="0.35">
      <c r="B27" s="103" t="str">
        <f>IF(L27="","",IF(Declaration!$I$4="English",L27,IF(Declaration!$I$4="French",VLOOKUP($L27,Languages!$A$1:$G$5042,2,FALSE),IF(Declaration!$I$4="Spanish",VLOOKUP($L27,Languages!$A$1:$G$5042,3,FALSE),IF(Declaration!$I$4="German",VLOOKUP($L27,Languages!$A$1:$G$5042,4,FALSE),IF(Declaration!$I$4="Chinese",VLOOKUP($L27,Languages!$A$1:$G$5042,5,FALSE),IF(Declaration!$I$4="Japanese",VLOOKUP($L27,Languages!$A$1:$G$5042,6,FALSE),IF(Declaration!$I$4="Portugese",VLOOKUP($L27,Languages!$A$1:$G$5042,7,FALSE)))))))))</f>
        <v>Bovines</v>
      </c>
      <c r="C27" s="103" t="str">
        <f>IF(M27="","",IF(Declaration!$I$4="English",M27,IF(Declaration!$I$4="French",VLOOKUP($M27,Languages!$A$1:$G$5042,2,FALSE),IF(Declaration!$I$4="Spanish",VLOOKUP($M27,Languages!$A$1:$G$5042,3,FALSE),IF(Declaration!$I$4="German",VLOOKUP($M27,Languages!$A$1:$G$5042,4,FALSE),IF(Declaration!$I$4="Chinese",VLOOKUP($M27,Languages!$A$1:$G$5042,5,FALSE),IF(Declaration!$I$4="Japanese",VLOOKUP($M27,Languages!$A$1:$G$5042,6,FALSE),IF(Declaration!$I$4="Portugese",VLOOKUP($M27,Languages!$A$1:$G$5042,7,FALSE)))))))))</f>
        <v>Cambodia</v>
      </c>
      <c r="D27" s="199"/>
      <c r="E27" s="199"/>
      <c r="H27">
        <f t="shared" si="0"/>
        <v>0</v>
      </c>
      <c r="L27" t="s">
        <v>22</v>
      </c>
      <c r="M27" t="s">
        <v>1412</v>
      </c>
      <c r="N27" t="str">
        <f t="shared" si="3"/>
        <v>Bovines</v>
      </c>
      <c r="O27" t="str">
        <f t="shared" si="4"/>
        <v>Bovines</v>
      </c>
    </row>
    <row r="28" spans="2:15" ht="15" x14ac:dyDescent="0.35">
      <c r="B28" s="103" t="str">
        <f>IF(L28="","",IF(Declaration!$I$4="English",L28,IF(Declaration!$I$4="French",VLOOKUP($L28,Languages!$A$1:$G$5042,2,FALSE),IF(Declaration!$I$4="Spanish",VLOOKUP($L28,Languages!$A$1:$G$5042,3,FALSE),IF(Declaration!$I$4="German",VLOOKUP($L28,Languages!$A$1:$G$5042,4,FALSE),IF(Declaration!$I$4="Chinese",VLOOKUP($L28,Languages!$A$1:$G$5042,5,FALSE),IF(Declaration!$I$4="Japanese",VLOOKUP($L28,Languages!$A$1:$G$5042,6,FALSE),IF(Declaration!$I$4="Portugese",VLOOKUP($L28,Languages!$A$1:$G$5042,7,FALSE)))))))))</f>
        <v>Bovines</v>
      </c>
      <c r="C28" s="103" t="str">
        <f>IF(M28="","",IF(Declaration!$I$4="English",M28,IF(Declaration!$I$4="French",VLOOKUP($M28,Languages!$A$1:$G$5042,2,FALSE),IF(Declaration!$I$4="Spanish",VLOOKUP($M28,Languages!$A$1:$G$5042,3,FALSE),IF(Declaration!$I$4="German",VLOOKUP($M28,Languages!$A$1:$G$5042,4,FALSE),IF(Declaration!$I$4="Chinese",VLOOKUP($M28,Languages!$A$1:$G$5042,5,FALSE),IF(Declaration!$I$4="Japanese",VLOOKUP($M28,Languages!$A$1:$G$5042,6,FALSE),IF(Declaration!$I$4="Portugese",VLOOKUP($M28,Languages!$A$1:$G$5042,7,FALSE)))))))))</f>
        <v>Ecuador</v>
      </c>
      <c r="D28" s="199"/>
      <c r="E28" s="199"/>
      <c r="H28">
        <f t="shared" si="0"/>
        <v>0</v>
      </c>
      <c r="L28" t="s">
        <v>22</v>
      </c>
      <c r="M28" t="s">
        <v>1555</v>
      </c>
      <c r="N28" t="str">
        <f t="shared" si="3"/>
        <v>Bovines</v>
      </c>
      <c r="O28" t="str">
        <f t="shared" si="4"/>
        <v>Bovines</v>
      </c>
    </row>
    <row r="29" spans="2:15" ht="15" x14ac:dyDescent="0.35">
      <c r="B29" s="103" t="str">
        <f>IF(L29="","",IF(Declaration!$I$4="English",L29,IF(Declaration!$I$4="French",VLOOKUP($L29,Languages!$A$1:$G$5042,2,FALSE),IF(Declaration!$I$4="Spanish",VLOOKUP($L29,Languages!$A$1:$G$5042,3,FALSE),IF(Declaration!$I$4="German",VLOOKUP($L29,Languages!$A$1:$G$5042,4,FALSE),IF(Declaration!$I$4="Chinese",VLOOKUP($L29,Languages!$A$1:$G$5042,5,FALSE),IF(Declaration!$I$4="Japanese",VLOOKUP($L29,Languages!$A$1:$G$5042,6,FALSE),IF(Declaration!$I$4="Portugese",VLOOKUP($L29,Languages!$A$1:$G$5042,7,FALSE)))))))))</f>
        <v>Bovines</v>
      </c>
      <c r="C29" s="103" t="str">
        <f>IF(M29="","",IF(Declaration!$I$4="English",M29,IF(Declaration!$I$4="French",VLOOKUP($M29,Languages!$A$1:$G$5042,2,FALSE),IF(Declaration!$I$4="Spanish",VLOOKUP($M29,Languages!$A$1:$G$5042,3,FALSE),IF(Declaration!$I$4="German",VLOOKUP($M29,Languages!$A$1:$G$5042,4,FALSE),IF(Declaration!$I$4="Chinese",VLOOKUP($M29,Languages!$A$1:$G$5042,5,FALSE),IF(Declaration!$I$4="Japanese",VLOOKUP($M29,Languages!$A$1:$G$5042,6,FALSE),IF(Declaration!$I$4="Portugese",VLOOKUP($M29,Languages!$A$1:$G$5042,7,FALSE)))))))))</f>
        <v>Eswatini</v>
      </c>
      <c r="D29" s="199"/>
      <c r="E29" s="199"/>
      <c r="H29">
        <f t="shared" si="0"/>
        <v>0</v>
      </c>
      <c r="L29" t="s">
        <v>22</v>
      </c>
      <c r="M29" t="s">
        <v>1589</v>
      </c>
      <c r="N29" t="str">
        <f t="shared" si="3"/>
        <v>Bovines</v>
      </c>
      <c r="O29" t="str">
        <f t="shared" si="4"/>
        <v>Bovines</v>
      </c>
    </row>
    <row r="30" spans="2:15" ht="15" x14ac:dyDescent="0.35">
      <c r="B30" s="103" t="str">
        <f>IF(L30="","",IF(Declaration!$I$4="English",L30,IF(Declaration!$I$4="French",VLOOKUP($L30,Languages!$A$1:$G$5042,2,FALSE),IF(Declaration!$I$4="Spanish",VLOOKUP($L30,Languages!$A$1:$G$5042,3,FALSE),IF(Declaration!$I$4="German",VLOOKUP($L30,Languages!$A$1:$G$5042,4,FALSE),IF(Declaration!$I$4="Chinese",VLOOKUP($L30,Languages!$A$1:$G$5042,5,FALSE),IF(Declaration!$I$4="Japanese",VLOOKUP($L30,Languages!$A$1:$G$5042,6,FALSE),IF(Declaration!$I$4="Portugese",VLOOKUP($L30,Languages!$A$1:$G$5042,7,FALSE)))))))))</f>
        <v>Bovines</v>
      </c>
      <c r="C30" s="103" t="str">
        <f>IF(M30="","",IF(Declaration!$I$4="English",M30,IF(Declaration!$I$4="French",VLOOKUP($M30,Languages!$A$1:$G$5042,2,FALSE),IF(Declaration!$I$4="Spanish",VLOOKUP($M30,Languages!$A$1:$G$5042,3,FALSE),IF(Declaration!$I$4="German",VLOOKUP($M30,Languages!$A$1:$G$5042,4,FALSE),IF(Declaration!$I$4="Chinese",VLOOKUP($M30,Languages!$A$1:$G$5042,5,FALSE),IF(Declaration!$I$4="Japanese",VLOOKUP($M30,Languages!$A$1:$G$5042,6,FALSE),IF(Declaration!$I$4="Portugese",VLOOKUP($M30,Languages!$A$1:$G$5042,7,FALSE)))))))))</f>
        <v>Ghana</v>
      </c>
      <c r="D30" s="199"/>
      <c r="E30" s="199"/>
      <c r="H30">
        <f t="shared" si="0"/>
        <v>0</v>
      </c>
      <c r="L30" t="s">
        <v>22</v>
      </c>
      <c r="M30" t="s">
        <v>1643</v>
      </c>
      <c r="N30" t="str">
        <f t="shared" si="3"/>
        <v>Bovines</v>
      </c>
      <c r="O30" t="str">
        <f t="shared" si="4"/>
        <v>Bovines</v>
      </c>
    </row>
    <row r="31" spans="2:15" ht="15" x14ac:dyDescent="0.35">
      <c r="B31" s="103" t="str">
        <f>IF(L31="","",IF(Declaration!$I$4="English",L31,IF(Declaration!$I$4="French",VLOOKUP($L31,Languages!$A$1:$G$5042,2,FALSE),IF(Declaration!$I$4="Spanish",VLOOKUP($L31,Languages!$A$1:$G$5042,3,FALSE),IF(Declaration!$I$4="German",VLOOKUP($L31,Languages!$A$1:$G$5042,4,FALSE),IF(Declaration!$I$4="Chinese",VLOOKUP($L31,Languages!$A$1:$G$5042,5,FALSE),IF(Declaration!$I$4="Japanese",VLOOKUP($L31,Languages!$A$1:$G$5042,6,FALSE),IF(Declaration!$I$4="Portugese",VLOOKUP($L31,Languages!$A$1:$G$5042,7,FALSE)))))))))</f>
        <v>Bovines</v>
      </c>
      <c r="C31" s="103" t="str">
        <f>IF(M31="","",IF(Declaration!$I$4="English",M31,IF(Declaration!$I$4="French",VLOOKUP($M31,Languages!$A$1:$G$5042,2,FALSE),IF(Declaration!$I$4="Spanish",VLOOKUP($M31,Languages!$A$1:$G$5042,3,FALSE),IF(Declaration!$I$4="German",VLOOKUP($M31,Languages!$A$1:$G$5042,4,FALSE),IF(Declaration!$I$4="Chinese",VLOOKUP($M31,Languages!$A$1:$G$5042,5,FALSE),IF(Declaration!$I$4="Japanese",VLOOKUP($M31,Languages!$A$1:$G$5042,6,FALSE),IF(Declaration!$I$4="Portugese",VLOOKUP($M31,Languages!$A$1:$G$5042,7,FALSE)))))))))</f>
        <v>Pakistan</v>
      </c>
      <c r="D31" s="199"/>
      <c r="E31" s="199"/>
      <c r="H31">
        <f t="shared" si="0"/>
        <v>0</v>
      </c>
      <c r="L31" t="s">
        <v>22</v>
      </c>
      <c r="M31" t="s">
        <v>2012</v>
      </c>
      <c r="N31" t="str">
        <f t="shared" si="3"/>
        <v>Bovines</v>
      </c>
      <c r="O31" t="str">
        <f t="shared" si="4"/>
        <v>Bovines</v>
      </c>
    </row>
    <row r="32" spans="2:15" ht="15" x14ac:dyDescent="0.35">
      <c r="B32" s="103" t="str">
        <f>IF(L32="","",IF(Declaration!$I$4="English",L32,IF(Declaration!$I$4="French",VLOOKUP($L32,Languages!$A$1:$G$5042,2,FALSE),IF(Declaration!$I$4="Spanish",VLOOKUP($L32,Languages!$A$1:$G$5042,3,FALSE),IF(Declaration!$I$4="German",VLOOKUP($L32,Languages!$A$1:$G$5042,4,FALSE),IF(Declaration!$I$4="Chinese",VLOOKUP($L32,Languages!$A$1:$G$5042,5,FALSE),IF(Declaration!$I$4="Japanese",VLOOKUP($L32,Languages!$A$1:$G$5042,6,FALSE),IF(Declaration!$I$4="Portugese",VLOOKUP($L32,Languages!$A$1:$G$5042,7,FALSE)))))))))</f>
        <v>Brassware</v>
      </c>
      <c r="C32" s="103" t="str">
        <f>IF(M32="","",IF(Declaration!$I$4="English",M32,IF(Declaration!$I$4="French",VLOOKUP($M32,Languages!$A$1:$G$5042,2,FALSE),IF(Declaration!$I$4="Spanish",VLOOKUP($M32,Languages!$A$1:$G$5042,3,FALSE),IF(Declaration!$I$4="German",VLOOKUP($M32,Languages!$A$1:$G$5042,4,FALSE),IF(Declaration!$I$4="Chinese",VLOOKUP($M32,Languages!$A$1:$G$5042,5,FALSE),IF(Declaration!$I$4="Japanese",VLOOKUP($M32,Languages!$A$1:$G$5042,6,FALSE),IF(Declaration!$I$4="Portugese",VLOOKUP($M32,Languages!$A$1:$G$5042,7,FALSE)))))))))</f>
        <v>India</v>
      </c>
      <c r="D32" s="199"/>
      <c r="E32" s="199"/>
      <c r="H32">
        <f t="shared" si="0"/>
        <v>0</v>
      </c>
      <c r="L32" t="s">
        <v>98</v>
      </c>
      <c r="M32" t="s">
        <v>1703</v>
      </c>
      <c r="N32" t="str">
        <f t="shared" si="3"/>
        <v>Brassware</v>
      </c>
      <c r="O32" t="str">
        <f t="shared" si="4"/>
        <v>Brassware</v>
      </c>
    </row>
    <row r="33" spans="2:15" ht="15" x14ac:dyDescent="0.35">
      <c r="B33" s="103" t="str">
        <f>IF(L33="","",IF(Declaration!$I$4="English",L33,IF(Declaration!$I$4="French",VLOOKUP($L33,Languages!$A$1:$G$5042,2,FALSE),IF(Declaration!$I$4="Spanish",VLOOKUP($L33,Languages!$A$1:$G$5042,3,FALSE),IF(Declaration!$I$4="German",VLOOKUP($L33,Languages!$A$1:$G$5042,4,FALSE),IF(Declaration!$I$4="Chinese",VLOOKUP($L33,Languages!$A$1:$G$5042,5,FALSE),IF(Declaration!$I$4="Japanese",VLOOKUP($L33,Languages!$A$1:$G$5042,6,FALSE),IF(Declaration!$I$4="Portugese",VLOOKUP($L33,Languages!$A$1:$G$5042,7,FALSE)))))))))</f>
        <v>Brazil Nuts/Chestnuts</v>
      </c>
      <c r="C33" s="103" t="str">
        <f>IF(M33="","",IF(Declaration!$I$4="English",M33,IF(Declaration!$I$4="French",VLOOKUP($M33,Languages!$A$1:$G$5042,2,FALSE),IF(Declaration!$I$4="Spanish",VLOOKUP($M33,Languages!$A$1:$G$5042,3,FALSE),IF(Declaration!$I$4="German",VLOOKUP($M33,Languages!$A$1:$G$5042,4,FALSE),IF(Declaration!$I$4="Chinese",VLOOKUP($M33,Languages!$A$1:$G$5042,5,FALSE),IF(Declaration!$I$4="Japanese",VLOOKUP($M33,Languages!$A$1:$G$5042,6,FALSE),IF(Declaration!$I$4="Portugese",VLOOKUP($M33,Languages!$A$1:$G$5042,7,FALSE)))))))))</f>
        <v>Bolivia</v>
      </c>
      <c r="D33" s="199"/>
      <c r="E33" s="199"/>
      <c r="H33">
        <f t="shared" si="0"/>
        <v>0</v>
      </c>
      <c r="L33" t="s">
        <v>23</v>
      </c>
      <c r="M33" t="s">
        <v>5044</v>
      </c>
      <c r="N33" t="str">
        <f t="shared" si="3"/>
        <v>Brazil Nuts/Chestnuts</v>
      </c>
      <c r="O33" t="str">
        <f t="shared" si="4"/>
        <v>Brazil Nuts/Chestnuts</v>
      </c>
    </row>
    <row r="34" spans="2:15" ht="15" x14ac:dyDescent="0.35">
      <c r="B34" s="103" t="str">
        <f>IF(L34="","",IF(Declaration!$I$4="English",L34,IF(Declaration!$I$4="French",VLOOKUP($L34,Languages!$A$1:$G$5042,2,FALSE),IF(Declaration!$I$4="Spanish",VLOOKUP($L34,Languages!$A$1:$G$5042,3,FALSE),IF(Declaration!$I$4="German",VLOOKUP($L34,Languages!$A$1:$G$5042,4,FALSE),IF(Declaration!$I$4="Chinese",VLOOKUP($L34,Languages!$A$1:$G$5042,5,FALSE),IF(Declaration!$I$4="Japanese",VLOOKUP($L34,Languages!$A$1:$G$5042,6,FALSE),IF(Declaration!$I$4="Portugese",VLOOKUP($L34,Languages!$A$1:$G$5042,7,FALSE)))))))))</f>
        <v>Brazil Nuts/Chestnuts</v>
      </c>
      <c r="C34" s="103" t="str">
        <f>IF(M34="","",IF(Declaration!$I$4="English",M34,IF(Declaration!$I$4="French",VLOOKUP($M34,Languages!$A$1:$G$5042,2,FALSE),IF(Declaration!$I$4="Spanish",VLOOKUP($M34,Languages!$A$1:$G$5042,3,FALSE),IF(Declaration!$I$4="German",VLOOKUP($M34,Languages!$A$1:$G$5042,4,FALSE),IF(Declaration!$I$4="Chinese",VLOOKUP($M34,Languages!$A$1:$G$5042,5,FALSE),IF(Declaration!$I$4="Japanese",VLOOKUP($M34,Languages!$A$1:$G$5042,6,FALSE),IF(Declaration!$I$4="Portugese",VLOOKUP($M34,Languages!$A$1:$G$5042,7,FALSE)))))))))</f>
        <v>Peru</v>
      </c>
      <c r="D34" s="199"/>
      <c r="E34" s="199"/>
      <c r="H34">
        <f t="shared" si="0"/>
        <v>0</v>
      </c>
      <c r="I34">
        <f>COUNTIF(B$6:B$474, Declaration!D33)</f>
        <v>3</v>
      </c>
      <c r="J34">
        <f>COUNTIFS(B$6:B$474, Declaration!D33, H$6:H$474, 1)</f>
        <v>0</v>
      </c>
      <c r="L34" t="s">
        <v>23</v>
      </c>
      <c r="M34" t="s">
        <v>2043</v>
      </c>
      <c r="N34" t="str">
        <f t="shared" si="3"/>
        <v>Brazil Nuts/Chestnuts</v>
      </c>
      <c r="O34" t="str">
        <f t="shared" si="4"/>
        <v>Brazil Nuts/Chestnuts</v>
      </c>
    </row>
    <row r="35" spans="2:15" ht="15" x14ac:dyDescent="0.35">
      <c r="B35" s="103" t="str">
        <f>IF(L35="","",IF(Declaration!$I$4="English",L35,IF(Declaration!$I$4="French",VLOOKUP($L35,Languages!$A$1:$G$5042,2,FALSE),IF(Declaration!$I$4="Spanish",VLOOKUP($L35,Languages!$A$1:$G$5042,3,FALSE),IF(Declaration!$I$4="German",VLOOKUP($L35,Languages!$A$1:$G$5042,4,FALSE),IF(Declaration!$I$4="Chinese",VLOOKUP($L35,Languages!$A$1:$G$5042,5,FALSE),IF(Declaration!$I$4="Japanese",VLOOKUP($L35,Languages!$A$1:$G$5042,6,FALSE),IF(Declaration!$I$4="Portugese",VLOOKUP($L35,Languages!$A$1:$G$5042,7,FALSE)))))))))</f>
        <v>Bricks</v>
      </c>
      <c r="C35" s="103" t="str">
        <f>IF(M35="","",IF(Declaration!$I$4="English",M35,IF(Declaration!$I$4="French",VLOOKUP($M35,Languages!$A$1:$G$5042,2,FALSE),IF(Declaration!$I$4="Spanish",VLOOKUP($M35,Languages!$A$1:$G$5042,3,FALSE),IF(Declaration!$I$4="German",VLOOKUP($M35,Languages!$A$1:$G$5042,4,FALSE),IF(Declaration!$I$4="Chinese",VLOOKUP($M35,Languages!$A$1:$G$5042,5,FALSE),IF(Declaration!$I$4="Japanese",VLOOKUP($M35,Languages!$A$1:$G$5042,6,FALSE),IF(Declaration!$I$4="Portugese",VLOOKUP($M35,Languages!$A$1:$G$5042,7,FALSE)))))))))</f>
        <v>Afghanistan</v>
      </c>
      <c r="D35" s="199"/>
      <c r="E35" s="199"/>
      <c r="H35">
        <f t="shared" si="0"/>
        <v>0</v>
      </c>
      <c r="L35" t="s">
        <v>99</v>
      </c>
      <c r="M35" t="s">
        <v>1255</v>
      </c>
      <c r="N35" t="str">
        <f t="shared" si="3"/>
        <v>Bricks</v>
      </c>
      <c r="O35" t="str">
        <f t="shared" si="4"/>
        <v>Bricks</v>
      </c>
    </row>
    <row r="36" spans="2:15" ht="15" x14ac:dyDescent="0.35">
      <c r="B36" s="103" t="str">
        <f>IF(L36="","",IF(Declaration!$I$4="English",L36,IF(Declaration!$I$4="French",VLOOKUP($L36,Languages!$A$1:$G$5042,2,FALSE),IF(Declaration!$I$4="Spanish",VLOOKUP($L36,Languages!$A$1:$G$5042,3,FALSE),IF(Declaration!$I$4="German",VLOOKUP($L36,Languages!$A$1:$G$5042,4,FALSE),IF(Declaration!$I$4="Chinese",VLOOKUP($L36,Languages!$A$1:$G$5042,5,FALSE),IF(Declaration!$I$4="Japanese",VLOOKUP($L36,Languages!$A$1:$G$5042,6,FALSE),IF(Declaration!$I$4="Portugese",VLOOKUP($L36,Languages!$A$1:$G$5042,7,FALSE)))))))))</f>
        <v>Bricks</v>
      </c>
      <c r="C36" s="103" t="str">
        <f>IF(M36="","",IF(Declaration!$I$4="English",M36,IF(Declaration!$I$4="French",VLOOKUP($M36,Languages!$A$1:$G$5042,2,FALSE),IF(Declaration!$I$4="Spanish",VLOOKUP($M36,Languages!$A$1:$G$5042,3,FALSE),IF(Declaration!$I$4="German",VLOOKUP($M36,Languages!$A$1:$G$5042,4,FALSE),IF(Declaration!$I$4="Chinese",VLOOKUP($M36,Languages!$A$1:$G$5042,5,FALSE),IF(Declaration!$I$4="Japanese",VLOOKUP($M36,Languages!$A$1:$G$5042,6,FALSE),IF(Declaration!$I$4="Portugese",VLOOKUP($M36,Languages!$A$1:$G$5042,7,FALSE)))))))))</f>
        <v>Argentina</v>
      </c>
      <c r="D36" s="199"/>
      <c r="E36" s="199"/>
      <c r="H36">
        <f t="shared" si="0"/>
        <v>0</v>
      </c>
      <c r="L36" t="s">
        <v>99</v>
      </c>
      <c r="M36" t="s">
        <v>1287</v>
      </c>
      <c r="N36" t="str">
        <f t="shared" si="3"/>
        <v>Bricks</v>
      </c>
      <c r="O36" t="str">
        <f t="shared" si="4"/>
        <v>Bricks</v>
      </c>
    </row>
    <row r="37" spans="2:15" ht="15" x14ac:dyDescent="0.35">
      <c r="B37" s="103" t="str">
        <f>IF(L37="","",IF(Declaration!$I$4="English",L37,IF(Declaration!$I$4="French",VLOOKUP($L37,Languages!$A$1:$G$5042,2,FALSE),IF(Declaration!$I$4="Spanish",VLOOKUP($L37,Languages!$A$1:$G$5042,3,FALSE),IF(Declaration!$I$4="German",VLOOKUP($L37,Languages!$A$1:$G$5042,4,FALSE),IF(Declaration!$I$4="Chinese",VLOOKUP($L37,Languages!$A$1:$G$5042,5,FALSE),IF(Declaration!$I$4="Japanese",VLOOKUP($L37,Languages!$A$1:$G$5042,6,FALSE),IF(Declaration!$I$4="Portugese",VLOOKUP($L37,Languages!$A$1:$G$5042,7,FALSE)))))))))</f>
        <v>Bricks</v>
      </c>
      <c r="C37" s="103" t="str">
        <f>IF(M37="","",IF(Declaration!$I$4="English",M37,IF(Declaration!$I$4="French",VLOOKUP($M37,Languages!$A$1:$G$5042,2,FALSE),IF(Declaration!$I$4="Spanish",VLOOKUP($M37,Languages!$A$1:$G$5042,3,FALSE),IF(Declaration!$I$4="German",VLOOKUP($M37,Languages!$A$1:$G$5042,4,FALSE),IF(Declaration!$I$4="Chinese",VLOOKUP($M37,Languages!$A$1:$G$5042,5,FALSE),IF(Declaration!$I$4="Japanese",VLOOKUP($M37,Languages!$A$1:$G$5042,6,FALSE),IF(Declaration!$I$4="Portugese",VLOOKUP($M37,Languages!$A$1:$G$5042,7,FALSE)))))))))</f>
        <v>Bangladesh</v>
      </c>
      <c r="D37" s="199"/>
      <c r="E37" s="199"/>
      <c r="H37">
        <f t="shared" si="0"/>
        <v>0</v>
      </c>
      <c r="L37" t="s">
        <v>99</v>
      </c>
      <c r="M37" t="s">
        <v>1329</v>
      </c>
      <c r="N37" t="str">
        <f t="shared" si="3"/>
        <v>Bricks</v>
      </c>
      <c r="O37" t="str">
        <f t="shared" si="4"/>
        <v>Bricks</v>
      </c>
    </row>
    <row r="38" spans="2:15" ht="15" x14ac:dyDescent="0.35">
      <c r="B38" s="103" t="str">
        <f>IF(L38="","",IF(Declaration!$I$4="English",L38,IF(Declaration!$I$4="French",VLOOKUP($L38,Languages!$A$1:$G$5042,2,FALSE),IF(Declaration!$I$4="Spanish",VLOOKUP($L38,Languages!$A$1:$G$5042,3,FALSE),IF(Declaration!$I$4="German",VLOOKUP($L38,Languages!$A$1:$G$5042,4,FALSE),IF(Declaration!$I$4="Chinese",VLOOKUP($L38,Languages!$A$1:$G$5042,5,FALSE),IF(Declaration!$I$4="Japanese",VLOOKUP($L38,Languages!$A$1:$G$5042,6,FALSE),IF(Declaration!$I$4="Portugese",VLOOKUP($L38,Languages!$A$1:$G$5042,7,FALSE)))))))))</f>
        <v>Bricks</v>
      </c>
      <c r="C38" s="103" t="str">
        <f>IF(M38="","",IF(Declaration!$I$4="English",M38,IF(Declaration!$I$4="French",VLOOKUP($M38,Languages!$A$1:$G$5042,2,FALSE),IF(Declaration!$I$4="Spanish",VLOOKUP($M38,Languages!$A$1:$G$5042,3,FALSE),IF(Declaration!$I$4="German",VLOOKUP($M38,Languages!$A$1:$G$5042,4,FALSE),IF(Declaration!$I$4="Chinese",VLOOKUP($M38,Languages!$A$1:$G$5042,5,FALSE),IF(Declaration!$I$4="Japanese",VLOOKUP($M38,Languages!$A$1:$G$5042,6,FALSE),IF(Declaration!$I$4="Portugese",VLOOKUP($M38,Languages!$A$1:$G$5042,7,FALSE)))))))))</f>
        <v>Bolivia</v>
      </c>
      <c r="D38" s="199"/>
      <c r="E38" s="199"/>
      <c r="H38">
        <f t="shared" si="0"/>
        <v>0</v>
      </c>
      <c r="L38" t="s">
        <v>99</v>
      </c>
      <c r="M38" t="s">
        <v>5044</v>
      </c>
      <c r="N38" t="str">
        <f t="shared" si="3"/>
        <v>Bricks</v>
      </c>
      <c r="O38" t="str">
        <f t="shared" si="4"/>
        <v>Bricks</v>
      </c>
    </row>
    <row r="39" spans="2:15" ht="15" x14ac:dyDescent="0.35">
      <c r="B39" s="103" t="str">
        <f>IF(L39="","",IF(Declaration!$I$4="English",L39,IF(Declaration!$I$4="French",VLOOKUP($L39,Languages!$A$1:$G$5042,2,FALSE),IF(Declaration!$I$4="Spanish",VLOOKUP($L39,Languages!$A$1:$G$5042,3,FALSE),IF(Declaration!$I$4="German",VLOOKUP($L39,Languages!$A$1:$G$5042,4,FALSE),IF(Declaration!$I$4="Chinese",VLOOKUP($L39,Languages!$A$1:$G$5042,5,FALSE),IF(Declaration!$I$4="Japanese",VLOOKUP($L39,Languages!$A$1:$G$5042,6,FALSE),IF(Declaration!$I$4="Portugese",VLOOKUP($L39,Languages!$A$1:$G$5042,7,FALSE)))))))))</f>
        <v>Bricks</v>
      </c>
      <c r="C39" s="103" t="str">
        <f>IF(M39="","",IF(Declaration!$I$4="English",M39,IF(Declaration!$I$4="French",VLOOKUP($M39,Languages!$A$1:$G$5042,2,FALSE),IF(Declaration!$I$4="Spanish",VLOOKUP($M39,Languages!$A$1:$G$5042,3,FALSE),IF(Declaration!$I$4="German",VLOOKUP($M39,Languages!$A$1:$G$5042,4,FALSE),IF(Declaration!$I$4="Chinese",VLOOKUP($M39,Languages!$A$1:$G$5042,5,FALSE),IF(Declaration!$I$4="Japanese",VLOOKUP($M39,Languages!$A$1:$G$5042,6,FALSE),IF(Declaration!$I$4="Portugese",VLOOKUP($M39,Languages!$A$1:$G$5042,7,FALSE)))))))))</f>
        <v>Brazil</v>
      </c>
      <c r="D39" s="199"/>
      <c r="E39" s="199"/>
      <c r="H39">
        <f t="shared" si="0"/>
        <v>0</v>
      </c>
      <c r="L39" t="s">
        <v>99</v>
      </c>
      <c r="M39" t="s">
        <v>1383</v>
      </c>
      <c r="N39" t="str">
        <f t="shared" si="3"/>
        <v>Bricks</v>
      </c>
      <c r="O39" t="str">
        <f t="shared" si="4"/>
        <v>Bricks</v>
      </c>
    </row>
    <row r="40" spans="2:15" ht="15" x14ac:dyDescent="0.35">
      <c r="B40" s="103" t="str">
        <f>IF(L40="","",IF(Declaration!$I$4="English",L40,IF(Declaration!$I$4="French",VLOOKUP($L40,Languages!$A$1:$G$5042,2,FALSE),IF(Declaration!$I$4="Spanish",VLOOKUP($L40,Languages!$A$1:$G$5042,3,FALSE),IF(Declaration!$I$4="German",VLOOKUP($L40,Languages!$A$1:$G$5042,4,FALSE),IF(Declaration!$I$4="Chinese",VLOOKUP($L40,Languages!$A$1:$G$5042,5,FALSE),IF(Declaration!$I$4="Japanese",VLOOKUP($L40,Languages!$A$1:$G$5042,6,FALSE),IF(Declaration!$I$4="Portugese",VLOOKUP($L40,Languages!$A$1:$G$5042,7,FALSE)))))))))</f>
        <v>Bricks</v>
      </c>
      <c r="C40" s="103" t="str">
        <f>IF(M40="","",IF(Declaration!$I$4="English",M40,IF(Declaration!$I$4="French",VLOOKUP($M40,Languages!$A$1:$G$5042,2,FALSE),IF(Declaration!$I$4="Spanish",VLOOKUP($M40,Languages!$A$1:$G$5042,3,FALSE),IF(Declaration!$I$4="German",VLOOKUP($M40,Languages!$A$1:$G$5042,4,FALSE),IF(Declaration!$I$4="Chinese",VLOOKUP($M40,Languages!$A$1:$G$5042,5,FALSE),IF(Declaration!$I$4="Japanese",VLOOKUP($M40,Languages!$A$1:$G$5042,6,FALSE),IF(Declaration!$I$4="Portugese",VLOOKUP($M40,Languages!$A$1:$G$5042,7,FALSE)))))))))</f>
        <v>Burma</v>
      </c>
      <c r="D40" s="199"/>
      <c r="E40" s="199"/>
      <c r="H40">
        <f t="shared" si="0"/>
        <v>0</v>
      </c>
      <c r="L40" t="s">
        <v>99</v>
      </c>
      <c r="M40" t="s">
        <v>5038</v>
      </c>
      <c r="N40" t="str">
        <f t="shared" si="3"/>
        <v>Bricks</v>
      </c>
      <c r="O40" t="str">
        <f t="shared" si="4"/>
        <v>Bricks</v>
      </c>
    </row>
    <row r="41" spans="2:15" ht="15" x14ac:dyDescent="0.35">
      <c r="B41" s="103" t="str">
        <f>IF(L41="","",IF(Declaration!$I$4="English",L41,IF(Declaration!$I$4="French",VLOOKUP($L41,Languages!$A$1:$G$5042,2,FALSE),IF(Declaration!$I$4="Spanish",VLOOKUP($L41,Languages!$A$1:$G$5042,3,FALSE),IF(Declaration!$I$4="German",VLOOKUP($L41,Languages!$A$1:$G$5042,4,FALSE),IF(Declaration!$I$4="Chinese",VLOOKUP($L41,Languages!$A$1:$G$5042,5,FALSE),IF(Declaration!$I$4="Japanese",VLOOKUP($L41,Languages!$A$1:$G$5042,6,FALSE),IF(Declaration!$I$4="Portugese",VLOOKUP($L41,Languages!$A$1:$G$5042,7,FALSE)))))))))</f>
        <v>Bricks</v>
      </c>
      <c r="C41" s="103" t="str">
        <f>IF(M41="","",IF(Declaration!$I$4="English",M41,IF(Declaration!$I$4="French",VLOOKUP($M41,Languages!$A$1:$G$5042,2,FALSE),IF(Declaration!$I$4="Spanish",VLOOKUP($M41,Languages!$A$1:$G$5042,3,FALSE),IF(Declaration!$I$4="German",VLOOKUP($M41,Languages!$A$1:$G$5042,4,FALSE),IF(Declaration!$I$4="Chinese",VLOOKUP($M41,Languages!$A$1:$G$5042,5,FALSE),IF(Declaration!$I$4="Japanese",VLOOKUP($M41,Languages!$A$1:$G$5042,6,FALSE),IF(Declaration!$I$4="Portugese",VLOOKUP($M41,Languages!$A$1:$G$5042,7,FALSE)))))))))</f>
        <v>Cambodia</v>
      </c>
      <c r="D41" s="199"/>
      <c r="E41" s="199"/>
      <c r="H41">
        <f t="shared" si="0"/>
        <v>0</v>
      </c>
      <c r="L41" t="s">
        <v>99</v>
      </c>
      <c r="M41" t="s">
        <v>1412</v>
      </c>
      <c r="N41" t="str">
        <f t="shared" ref="N41:N70" si="5">B41&amp;D41</f>
        <v>Bricks</v>
      </c>
      <c r="O41" t="str">
        <f t="shared" ref="O41:O70" si="6">B41&amp;E41</f>
        <v>Bricks</v>
      </c>
    </row>
    <row r="42" spans="2:15" ht="15" x14ac:dyDescent="0.35">
      <c r="B42" s="103" t="str">
        <f>IF(L42="","",IF(Declaration!$I$4="English",L42,IF(Declaration!$I$4="French",VLOOKUP($L42,Languages!$A$1:$G$5042,2,FALSE),IF(Declaration!$I$4="Spanish",VLOOKUP($L42,Languages!$A$1:$G$5042,3,FALSE),IF(Declaration!$I$4="German",VLOOKUP($L42,Languages!$A$1:$G$5042,4,FALSE),IF(Declaration!$I$4="Chinese",VLOOKUP($L42,Languages!$A$1:$G$5042,5,FALSE),IF(Declaration!$I$4="Japanese",VLOOKUP($L42,Languages!$A$1:$G$5042,6,FALSE),IF(Declaration!$I$4="Portugese",VLOOKUP($L42,Languages!$A$1:$G$5042,7,FALSE)))))))))</f>
        <v>Bricks</v>
      </c>
      <c r="C42" s="103" t="str">
        <f>IF(M42="","",IF(Declaration!$I$4="English",M42,IF(Declaration!$I$4="French",VLOOKUP($M42,Languages!$A$1:$G$5042,2,FALSE),IF(Declaration!$I$4="Spanish",VLOOKUP($M42,Languages!$A$1:$G$5042,3,FALSE),IF(Declaration!$I$4="German",VLOOKUP($M42,Languages!$A$1:$G$5042,4,FALSE),IF(Declaration!$I$4="Chinese",VLOOKUP($M42,Languages!$A$1:$G$5042,5,FALSE),IF(Declaration!$I$4="Japanese",VLOOKUP($M42,Languages!$A$1:$G$5042,6,FALSE),IF(Declaration!$I$4="Portugese",VLOOKUP($M42,Languages!$A$1:$G$5042,7,FALSE)))))))))</f>
        <v>China</v>
      </c>
      <c r="D42" s="199"/>
      <c r="E42" s="199"/>
      <c r="H42">
        <f t="shared" si="0"/>
        <v>0</v>
      </c>
      <c r="L42" t="s">
        <v>99</v>
      </c>
      <c r="M42" t="s">
        <v>1448</v>
      </c>
      <c r="N42" t="str">
        <f t="shared" si="5"/>
        <v>Bricks</v>
      </c>
      <c r="O42" t="str">
        <f t="shared" si="6"/>
        <v>Bricks</v>
      </c>
    </row>
    <row r="43" spans="2:15" ht="15" x14ac:dyDescent="0.35">
      <c r="B43" s="103" t="str">
        <f>IF(L43="","",IF(Declaration!$I$4="English",L43,IF(Declaration!$I$4="French",VLOOKUP($L43,Languages!$A$1:$G$5042,2,FALSE),IF(Declaration!$I$4="Spanish",VLOOKUP($L43,Languages!$A$1:$G$5042,3,FALSE),IF(Declaration!$I$4="German",VLOOKUP($L43,Languages!$A$1:$G$5042,4,FALSE),IF(Declaration!$I$4="Chinese",VLOOKUP($L43,Languages!$A$1:$G$5042,5,FALSE),IF(Declaration!$I$4="Japanese",VLOOKUP($L43,Languages!$A$1:$G$5042,6,FALSE),IF(Declaration!$I$4="Portugese",VLOOKUP($L43,Languages!$A$1:$G$5042,7,FALSE)))))))))</f>
        <v>Bricks</v>
      </c>
      <c r="C43" s="103" t="str">
        <f>IF(M43="","",IF(Declaration!$I$4="English",M43,IF(Declaration!$I$4="French",VLOOKUP($M43,Languages!$A$1:$G$5042,2,FALSE),IF(Declaration!$I$4="Spanish",VLOOKUP($M43,Languages!$A$1:$G$5042,3,FALSE),IF(Declaration!$I$4="German",VLOOKUP($M43,Languages!$A$1:$G$5042,4,FALSE),IF(Declaration!$I$4="Chinese",VLOOKUP($M43,Languages!$A$1:$G$5042,5,FALSE),IF(Declaration!$I$4="Japanese",VLOOKUP($M43,Languages!$A$1:$G$5042,6,FALSE),IF(Declaration!$I$4="Portugese",VLOOKUP($M43,Languages!$A$1:$G$5042,7,FALSE)))))))))</f>
        <v>Ecuador</v>
      </c>
      <c r="D43" s="199"/>
      <c r="E43" s="199"/>
      <c r="H43">
        <f t="shared" si="0"/>
        <v>0</v>
      </c>
      <c r="L43" t="s">
        <v>99</v>
      </c>
      <c r="M43" t="s">
        <v>1555</v>
      </c>
      <c r="N43" t="str">
        <f t="shared" si="5"/>
        <v>Bricks</v>
      </c>
      <c r="O43" t="str">
        <f t="shared" si="6"/>
        <v>Bricks</v>
      </c>
    </row>
    <row r="44" spans="2:15" ht="15" x14ac:dyDescent="0.35">
      <c r="B44" s="103" t="str">
        <f>IF(L44="","",IF(Declaration!$I$4="English",L44,IF(Declaration!$I$4="French",VLOOKUP($L44,Languages!$A$1:$G$5042,2,FALSE),IF(Declaration!$I$4="Spanish",VLOOKUP($L44,Languages!$A$1:$G$5042,3,FALSE),IF(Declaration!$I$4="German",VLOOKUP($L44,Languages!$A$1:$G$5042,4,FALSE),IF(Declaration!$I$4="Chinese",VLOOKUP($L44,Languages!$A$1:$G$5042,5,FALSE),IF(Declaration!$I$4="Japanese",VLOOKUP($L44,Languages!$A$1:$G$5042,6,FALSE),IF(Declaration!$I$4="Portugese",VLOOKUP($L44,Languages!$A$1:$G$5042,7,FALSE)))))))))</f>
        <v>Bricks</v>
      </c>
      <c r="C44" s="103" t="str">
        <f>IF(M44="","",IF(Declaration!$I$4="English",M44,IF(Declaration!$I$4="French",VLOOKUP($M44,Languages!$A$1:$G$5042,2,FALSE),IF(Declaration!$I$4="Spanish",VLOOKUP($M44,Languages!$A$1:$G$5042,3,FALSE),IF(Declaration!$I$4="German",VLOOKUP($M44,Languages!$A$1:$G$5042,4,FALSE),IF(Declaration!$I$4="Chinese",VLOOKUP($M44,Languages!$A$1:$G$5042,5,FALSE),IF(Declaration!$I$4="Japanese",VLOOKUP($M44,Languages!$A$1:$G$5042,6,FALSE),IF(Declaration!$I$4="Portugese",VLOOKUP($M44,Languages!$A$1:$G$5042,7,FALSE)))))))))</f>
        <v>Egypt</v>
      </c>
      <c r="D44" s="199"/>
      <c r="E44" s="199"/>
      <c r="H44">
        <f t="shared" si="0"/>
        <v>0</v>
      </c>
      <c r="L44" t="s">
        <v>99</v>
      </c>
      <c r="M44" t="s">
        <v>1560</v>
      </c>
      <c r="N44" t="str">
        <f t="shared" si="5"/>
        <v>Bricks</v>
      </c>
      <c r="O44" t="str">
        <f t="shared" si="6"/>
        <v>Bricks</v>
      </c>
    </row>
    <row r="45" spans="2:15" ht="15" x14ac:dyDescent="0.35">
      <c r="B45" s="103" t="str">
        <f>IF(L45="","",IF(Declaration!$I$4="English",L45,IF(Declaration!$I$4="French",VLOOKUP($L45,Languages!$A$1:$G$5042,2,FALSE),IF(Declaration!$I$4="Spanish",VLOOKUP($L45,Languages!$A$1:$G$5042,3,FALSE),IF(Declaration!$I$4="German",VLOOKUP($L45,Languages!$A$1:$G$5042,4,FALSE),IF(Declaration!$I$4="Chinese",VLOOKUP($L45,Languages!$A$1:$G$5042,5,FALSE),IF(Declaration!$I$4="Japanese",VLOOKUP($L45,Languages!$A$1:$G$5042,6,FALSE),IF(Declaration!$I$4="Portugese",VLOOKUP($L45,Languages!$A$1:$G$5042,7,FALSE)))))))))</f>
        <v>Bricks</v>
      </c>
      <c r="C45" s="103" t="str">
        <f>IF(M45="","",IF(Declaration!$I$4="English",M45,IF(Declaration!$I$4="French",VLOOKUP($M45,Languages!$A$1:$G$5042,2,FALSE),IF(Declaration!$I$4="Spanish",VLOOKUP($M45,Languages!$A$1:$G$5042,3,FALSE),IF(Declaration!$I$4="German",VLOOKUP($M45,Languages!$A$1:$G$5042,4,FALSE),IF(Declaration!$I$4="Chinese",VLOOKUP($M45,Languages!$A$1:$G$5042,5,FALSE),IF(Declaration!$I$4="Japanese",VLOOKUP($M45,Languages!$A$1:$G$5042,6,FALSE),IF(Declaration!$I$4="Portugese",VLOOKUP($M45,Languages!$A$1:$G$5042,7,FALSE)))))))))</f>
        <v>India</v>
      </c>
      <c r="D45" s="199"/>
      <c r="E45" s="199"/>
      <c r="H45">
        <f t="shared" si="0"/>
        <v>0</v>
      </c>
      <c r="L45" t="s">
        <v>99</v>
      </c>
      <c r="M45" t="s">
        <v>1703</v>
      </c>
      <c r="N45" t="str">
        <f t="shared" si="5"/>
        <v>Bricks</v>
      </c>
      <c r="O45" t="str">
        <f t="shared" si="6"/>
        <v>Bricks</v>
      </c>
    </row>
    <row r="46" spans="2:15" ht="15" x14ac:dyDescent="0.35">
      <c r="B46" s="103" t="str">
        <f>IF(L46="","",IF(Declaration!$I$4="English",L46,IF(Declaration!$I$4="French",VLOOKUP($L46,Languages!$A$1:$G$5042,2,FALSE),IF(Declaration!$I$4="Spanish",VLOOKUP($L46,Languages!$A$1:$G$5042,3,FALSE),IF(Declaration!$I$4="German",VLOOKUP($L46,Languages!$A$1:$G$5042,4,FALSE),IF(Declaration!$I$4="Chinese",VLOOKUP($L46,Languages!$A$1:$G$5042,5,FALSE),IF(Declaration!$I$4="Japanese",VLOOKUP($L46,Languages!$A$1:$G$5042,6,FALSE),IF(Declaration!$I$4="Portugese",VLOOKUP($L46,Languages!$A$1:$G$5042,7,FALSE)))))))))</f>
        <v>Bricks</v>
      </c>
      <c r="C46" s="103" t="str">
        <f>IF(M46="","",IF(Declaration!$I$4="English",M46,IF(Declaration!$I$4="French",VLOOKUP($M46,Languages!$A$1:$G$5042,2,FALSE),IF(Declaration!$I$4="Spanish",VLOOKUP($M46,Languages!$A$1:$G$5042,3,FALSE),IF(Declaration!$I$4="German",VLOOKUP($M46,Languages!$A$1:$G$5042,4,FALSE),IF(Declaration!$I$4="Chinese",VLOOKUP($M46,Languages!$A$1:$G$5042,5,FALSE),IF(Declaration!$I$4="Japanese",VLOOKUP($M46,Languages!$A$1:$G$5042,6,FALSE),IF(Declaration!$I$4="Portugese",VLOOKUP($M46,Languages!$A$1:$G$5042,7,FALSE)))))))))</f>
        <v>Iran</v>
      </c>
      <c r="D46" s="199"/>
      <c r="E46" s="199"/>
      <c r="H46">
        <f t="shared" si="0"/>
        <v>0</v>
      </c>
      <c r="L46" t="s">
        <v>99</v>
      </c>
      <c r="M46" t="s">
        <v>5050</v>
      </c>
      <c r="N46" t="str">
        <f t="shared" si="5"/>
        <v>Bricks</v>
      </c>
      <c r="O46" t="str">
        <f t="shared" si="6"/>
        <v>Bricks</v>
      </c>
    </row>
    <row r="47" spans="2:15" ht="15" x14ac:dyDescent="0.35">
      <c r="B47" s="103" t="str">
        <f>IF(L47="","",IF(Declaration!$I$4="English",L47,IF(Declaration!$I$4="French",VLOOKUP($L47,Languages!$A$1:$G$5042,2,FALSE),IF(Declaration!$I$4="Spanish",VLOOKUP($L47,Languages!$A$1:$G$5042,3,FALSE),IF(Declaration!$I$4="German",VLOOKUP($L47,Languages!$A$1:$G$5042,4,FALSE),IF(Declaration!$I$4="Chinese",VLOOKUP($L47,Languages!$A$1:$G$5042,5,FALSE),IF(Declaration!$I$4="Japanese",VLOOKUP($L47,Languages!$A$1:$G$5042,6,FALSE),IF(Declaration!$I$4="Portugese",VLOOKUP($L47,Languages!$A$1:$G$5042,7,FALSE)))))))))</f>
        <v>Bricks</v>
      </c>
      <c r="C47" s="103" t="str">
        <f>IF(M47="","",IF(Declaration!$I$4="English",M47,IF(Declaration!$I$4="French",VLOOKUP($M47,Languages!$A$1:$G$5042,2,FALSE),IF(Declaration!$I$4="Spanish",VLOOKUP($M47,Languages!$A$1:$G$5042,3,FALSE),IF(Declaration!$I$4="German",VLOOKUP($M47,Languages!$A$1:$G$5042,4,FALSE),IF(Declaration!$I$4="Chinese",VLOOKUP($M47,Languages!$A$1:$G$5042,5,FALSE),IF(Declaration!$I$4="Japanese",VLOOKUP($M47,Languages!$A$1:$G$5042,6,FALSE),IF(Declaration!$I$4="Portugese",VLOOKUP($M47,Languages!$A$1:$G$5042,7,FALSE)))))))))</f>
        <v>Nepal</v>
      </c>
      <c r="D47" s="199"/>
      <c r="E47" s="199"/>
      <c r="H47">
        <f t="shared" si="0"/>
        <v>0</v>
      </c>
      <c r="L47" t="s">
        <v>99</v>
      </c>
      <c r="M47" t="s">
        <v>1964</v>
      </c>
      <c r="N47" t="str">
        <f t="shared" si="5"/>
        <v>Bricks</v>
      </c>
      <c r="O47" t="str">
        <f t="shared" si="6"/>
        <v>Bricks</v>
      </c>
    </row>
    <row r="48" spans="2:15" ht="15" x14ac:dyDescent="0.35">
      <c r="B48" s="103" t="str">
        <f>IF(L48="","",IF(Declaration!$I$4="English",L48,IF(Declaration!$I$4="French",VLOOKUP($L48,Languages!$A$1:$G$5042,2,FALSE),IF(Declaration!$I$4="Spanish",VLOOKUP($L48,Languages!$A$1:$G$5042,3,FALSE),IF(Declaration!$I$4="German",VLOOKUP($L48,Languages!$A$1:$G$5042,4,FALSE),IF(Declaration!$I$4="Chinese",VLOOKUP($L48,Languages!$A$1:$G$5042,5,FALSE),IF(Declaration!$I$4="Japanese",VLOOKUP($L48,Languages!$A$1:$G$5042,6,FALSE),IF(Declaration!$I$4="Portugese",VLOOKUP($L48,Languages!$A$1:$G$5042,7,FALSE)))))))))</f>
        <v>Bricks</v>
      </c>
      <c r="C48" s="103" t="str">
        <f>IF(M48="","",IF(Declaration!$I$4="English",M48,IF(Declaration!$I$4="French",VLOOKUP($M48,Languages!$A$1:$G$5042,2,FALSE),IF(Declaration!$I$4="Spanish",VLOOKUP($M48,Languages!$A$1:$G$5042,3,FALSE),IF(Declaration!$I$4="German",VLOOKUP($M48,Languages!$A$1:$G$5042,4,FALSE),IF(Declaration!$I$4="Chinese",VLOOKUP($M48,Languages!$A$1:$G$5042,5,FALSE),IF(Declaration!$I$4="Japanese",VLOOKUP($M48,Languages!$A$1:$G$5042,6,FALSE),IF(Declaration!$I$4="Portugese",VLOOKUP($M48,Languages!$A$1:$G$5042,7,FALSE)))))))))</f>
        <v>North Korea</v>
      </c>
      <c r="D48" s="199"/>
      <c r="E48" s="199"/>
      <c r="H48">
        <f t="shared" si="0"/>
        <v>0</v>
      </c>
      <c r="L48" t="s">
        <v>99</v>
      </c>
      <c r="M48" t="s">
        <v>5055</v>
      </c>
      <c r="N48" t="str">
        <f t="shared" si="5"/>
        <v>Bricks</v>
      </c>
      <c r="O48" t="str">
        <f t="shared" si="6"/>
        <v>Bricks</v>
      </c>
    </row>
    <row r="49" spans="2:15" ht="15" x14ac:dyDescent="0.35">
      <c r="B49" s="103" t="str">
        <f>IF(L49="","",IF(Declaration!$I$4="English",L49,IF(Declaration!$I$4="French",VLOOKUP($L49,Languages!$A$1:$G$5042,2,FALSE),IF(Declaration!$I$4="Spanish",VLOOKUP($L49,Languages!$A$1:$G$5042,3,FALSE),IF(Declaration!$I$4="German",VLOOKUP($L49,Languages!$A$1:$G$5042,4,FALSE),IF(Declaration!$I$4="Chinese",VLOOKUP($L49,Languages!$A$1:$G$5042,5,FALSE),IF(Declaration!$I$4="Japanese",VLOOKUP($L49,Languages!$A$1:$G$5042,6,FALSE),IF(Declaration!$I$4="Portugese",VLOOKUP($L49,Languages!$A$1:$G$5042,7,FALSE)))))))))</f>
        <v>Bricks</v>
      </c>
      <c r="C49" s="103" t="str">
        <f>IF(M49="","",IF(Declaration!$I$4="English",M49,IF(Declaration!$I$4="French",VLOOKUP($M49,Languages!$A$1:$G$5042,2,FALSE),IF(Declaration!$I$4="Spanish",VLOOKUP($M49,Languages!$A$1:$G$5042,3,FALSE),IF(Declaration!$I$4="German",VLOOKUP($M49,Languages!$A$1:$G$5042,4,FALSE),IF(Declaration!$I$4="Chinese",VLOOKUP($M49,Languages!$A$1:$G$5042,5,FALSE),IF(Declaration!$I$4="Japanese",VLOOKUP($M49,Languages!$A$1:$G$5042,6,FALSE),IF(Declaration!$I$4="Portugese",VLOOKUP($M49,Languages!$A$1:$G$5042,7,FALSE)))))))))</f>
        <v>Pakistan</v>
      </c>
      <c r="D49" s="199"/>
      <c r="E49" s="199"/>
      <c r="H49">
        <f t="shared" si="0"/>
        <v>0</v>
      </c>
      <c r="L49" t="s">
        <v>99</v>
      </c>
      <c r="M49" t="s">
        <v>2012</v>
      </c>
      <c r="N49" t="str">
        <f t="shared" si="5"/>
        <v>Bricks</v>
      </c>
      <c r="O49" t="str">
        <f t="shared" si="6"/>
        <v>Bricks</v>
      </c>
    </row>
    <row r="50" spans="2:15" ht="15" x14ac:dyDescent="0.35">
      <c r="B50" s="103" t="str">
        <f>IF(L50="","",IF(Declaration!$I$4="English",L50,IF(Declaration!$I$4="French",VLOOKUP($L50,Languages!$A$1:$G$5042,2,FALSE),IF(Declaration!$I$4="Spanish",VLOOKUP($L50,Languages!$A$1:$G$5042,3,FALSE),IF(Declaration!$I$4="German",VLOOKUP($L50,Languages!$A$1:$G$5042,4,FALSE),IF(Declaration!$I$4="Chinese",VLOOKUP($L50,Languages!$A$1:$G$5042,5,FALSE),IF(Declaration!$I$4="Japanese",VLOOKUP($L50,Languages!$A$1:$G$5042,6,FALSE),IF(Declaration!$I$4="Portugese",VLOOKUP($L50,Languages!$A$1:$G$5042,7,FALSE)))))))))</f>
        <v>Bricks</v>
      </c>
      <c r="C50" s="103" t="str">
        <f>IF(M50="","",IF(Declaration!$I$4="English",M50,IF(Declaration!$I$4="French",VLOOKUP($M50,Languages!$A$1:$G$5042,2,FALSE),IF(Declaration!$I$4="Spanish",VLOOKUP($M50,Languages!$A$1:$G$5042,3,FALSE),IF(Declaration!$I$4="German",VLOOKUP($M50,Languages!$A$1:$G$5042,4,FALSE),IF(Declaration!$I$4="Chinese",VLOOKUP($M50,Languages!$A$1:$G$5042,5,FALSE),IF(Declaration!$I$4="Japanese",VLOOKUP($M50,Languages!$A$1:$G$5042,6,FALSE),IF(Declaration!$I$4="Portugese",VLOOKUP($M50,Languages!$A$1:$G$5042,7,FALSE)))))))))</f>
        <v>Paraguay</v>
      </c>
      <c r="D50" s="199"/>
      <c r="E50" s="199"/>
      <c r="H50">
        <f t="shared" si="0"/>
        <v>0</v>
      </c>
      <c r="L50" t="s">
        <v>99</v>
      </c>
      <c r="M50" t="s">
        <v>2039</v>
      </c>
      <c r="N50" t="str">
        <f t="shared" si="5"/>
        <v>Bricks</v>
      </c>
      <c r="O50" t="str">
        <f t="shared" si="6"/>
        <v>Bricks</v>
      </c>
    </row>
    <row r="51" spans="2:15" ht="15" x14ac:dyDescent="0.35">
      <c r="B51" s="103" t="str">
        <f>IF(L51="","",IF(Declaration!$I$4="English",L51,IF(Declaration!$I$4="French",VLOOKUP($L51,Languages!$A$1:$G$5042,2,FALSE),IF(Declaration!$I$4="Spanish",VLOOKUP($L51,Languages!$A$1:$G$5042,3,FALSE),IF(Declaration!$I$4="German",VLOOKUP($L51,Languages!$A$1:$G$5042,4,FALSE),IF(Declaration!$I$4="Chinese",VLOOKUP($L51,Languages!$A$1:$G$5042,5,FALSE),IF(Declaration!$I$4="Japanese",VLOOKUP($L51,Languages!$A$1:$G$5042,6,FALSE),IF(Declaration!$I$4="Portugese",VLOOKUP($L51,Languages!$A$1:$G$5042,7,FALSE)))))))))</f>
        <v>Bricks</v>
      </c>
      <c r="C51" s="103" t="str">
        <f>IF(M51="","",IF(Declaration!$I$4="English",M51,IF(Declaration!$I$4="French",VLOOKUP($M51,Languages!$A$1:$G$5042,2,FALSE),IF(Declaration!$I$4="Spanish",VLOOKUP($M51,Languages!$A$1:$G$5042,3,FALSE),IF(Declaration!$I$4="German",VLOOKUP($M51,Languages!$A$1:$G$5042,4,FALSE),IF(Declaration!$I$4="Chinese",VLOOKUP($M51,Languages!$A$1:$G$5042,5,FALSE),IF(Declaration!$I$4="Japanese",VLOOKUP($M51,Languages!$A$1:$G$5042,6,FALSE),IF(Declaration!$I$4="Portugese",VLOOKUP($M51,Languages!$A$1:$G$5042,7,FALSE)))))))))</f>
        <v>Peru</v>
      </c>
      <c r="D51" s="199"/>
      <c r="E51" s="199"/>
      <c r="H51">
        <f t="shared" si="0"/>
        <v>0</v>
      </c>
      <c r="L51" t="s">
        <v>99</v>
      </c>
      <c r="M51" t="s">
        <v>2043</v>
      </c>
      <c r="N51" t="str">
        <f t="shared" si="5"/>
        <v>Bricks</v>
      </c>
      <c r="O51" t="str">
        <f t="shared" si="6"/>
        <v>Bricks</v>
      </c>
    </row>
    <row r="52" spans="2:15" ht="15" x14ac:dyDescent="0.35">
      <c r="B52" s="103" t="str">
        <f>IF(L52="","",IF(Declaration!$I$4="English",L52,IF(Declaration!$I$4="French",VLOOKUP($L52,Languages!$A$1:$G$5042,2,FALSE),IF(Declaration!$I$4="Spanish",VLOOKUP($L52,Languages!$A$1:$G$5042,3,FALSE),IF(Declaration!$I$4="German",VLOOKUP($L52,Languages!$A$1:$G$5042,4,FALSE),IF(Declaration!$I$4="Chinese",VLOOKUP($L52,Languages!$A$1:$G$5042,5,FALSE),IF(Declaration!$I$4="Japanese",VLOOKUP($L52,Languages!$A$1:$G$5042,6,FALSE),IF(Declaration!$I$4="Portugese",VLOOKUP($L52,Languages!$A$1:$G$5042,7,FALSE)))))))))</f>
        <v>Bricks</v>
      </c>
      <c r="C52" s="103" t="str">
        <f>IF(M52="","",IF(Declaration!$I$4="English",M52,IF(Declaration!$I$4="French",VLOOKUP($M52,Languages!$A$1:$G$5042,2,FALSE),IF(Declaration!$I$4="Spanish",VLOOKUP($M52,Languages!$A$1:$G$5042,3,FALSE),IF(Declaration!$I$4="German",VLOOKUP($M52,Languages!$A$1:$G$5042,4,FALSE),IF(Declaration!$I$4="Chinese",VLOOKUP($M52,Languages!$A$1:$G$5042,5,FALSE),IF(Declaration!$I$4="Japanese",VLOOKUP($M52,Languages!$A$1:$G$5042,6,FALSE),IF(Declaration!$I$4="Portugese",VLOOKUP($M52,Languages!$A$1:$G$5042,7,FALSE)))))))))</f>
        <v>Russia</v>
      </c>
      <c r="D52" s="199"/>
      <c r="E52" s="199"/>
      <c r="H52">
        <f t="shared" si="0"/>
        <v>0</v>
      </c>
      <c r="L52" t="s">
        <v>99</v>
      </c>
      <c r="M52" t="s">
        <v>5062</v>
      </c>
      <c r="N52" t="str">
        <f t="shared" si="5"/>
        <v>Bricks</v>
      </c>
      <c r="O52" t="str">
        <f t="shared" si="6"/>
        <v>Bricks</v>
      </c>
    </row>
    <row r="53" spans="2:15" ht="15" x14ac:dyDescent="0.35">
      <c r="B53" s="103" t="str">
        <f>IF(L53="","",IF(Declaration!$I$4="English",L53,IF(Declaration!$I$4="French",VLOOKUP($L53,Languages!$A$1:$G$5042,2,FALSE),IF(Declaration!$I$4="Spanish",VLOOKUP($L53,Languages!$A$1:$G$5042,3,FALSE),IF(Declaration!$I$4="German",VLOOKUP($L53,Languages!$A$1:$G$5042,4,FALSE),IF(Declaration!$I$4="Chinese",VLOOKUP($L53,Languages!$A$1:$G$5042,5,FALSE),IF(Declaration!$I$4="Japanese",VLOOKUP($L53,Languages!$A$1:$G$5042,6,FALSE),IF(Declaration!$I$4="Portugese",VLOOKUP($L53,Languages!$A$1:$G$5042,7,FALSE)))))))))</f>
        <v>Bricks</v>
      </c>
      <c r="C53" s="103" t="str">
        <f>IF(M53="","",IF(Declaration!$I$4="English",M53,IF(Declaration!$I$4="French",VLOOKUP($M53,Languages!$A$1:$G$5042,2,FALSE),IF(Declaration!$I$4="Spanish",VLOOKUP($M53,Languages!$A$1:$G$5042,3,FALSE),IF(Declaration!$I$4="German",VLOOKUP($M53,Languages!$A$1:$G$5042,4,FALSE),IF(Declaration!$I$4="Chinese",VLOOKUP($M53,Languages!$A$1:$G$5042,5,FALSE),IF(Declaration!$I$4="Japanese",VLOOKUP($M53,Languages!$A$1:$G$5042,6,FALSE),IF(Declaration!$I$4="Portugese",VLOOKUP($M53,Languages!$A$1:$G$5042,7,FALSE)))))))))</f>
        <v>Uganda</v>
      </c>
      <c r="D53" s="199"/>
      <c r="E53" s="199"/>
      <c r="H53">
        <f t="shared" si="0"/>
        <v>0</v>
      </c>
      <c r="L53" t="s">
        <v>99</v>
      </c>
      <c r="M53" t="s">
        <v>2308</v>
      </c>
      <c r="N53" t="str">
        <f t="shared" si="5"/>
        <v>Bricks</v>
      </c>
      <c r="O53" t="str">
        <f t="shared" si="6"/>
        <v>Bricks</v>
      </c>
    </row>
    <row r="54" spans="2:15" ht="15" x14ac:dyDescent="0.35">
      <c r="B54" s="103" t="str">
        <f>IF(L54="","",IF(Declaration!$I$4="English",L54,IF(Declaration!$I$4="French",VLOOKUP($L54,Languages!$A$1:$G$5042,2,FALSE),IF(Declaration!$I$4="Spanish",VLOOKUP($L54,Languages!$A$1:$G$5042,3,FALSE),IF(Declaration!$I$4="German",VLOOKUP($L54,Languages!$A$1:$G$5042,4,FALSE),IF(Declaration!$I$4="Chinese",VLOOKUP($L54,Languages!$A$1:$G$5042,5,FALSE),IF(Declaration!$I$4="Japanese",VLOOKUP($L54,Languages!$A$1:$G$5042,6,FALSE),IF(Declaration!$I$4="Portugese",VLOOKUP($L54,Languages!$A$1:$G$5042,7,FALSE)))))))))</f>
        <v>Bricks</v>
      </c>
      <c r="C54" s="103" t="str">
        <f>IF(M54="","",IF(Declaration!$I$4="English",M54,IF(Declaration!$I$4="French",VLOOKUP($M54,Languages!$A$1:$G$5042,2,FALSE),IF(Declaration!$I$4="Spanish",VLOOKUP($M54,Languages!$A$1:$G$5042,3,FALSE),IF(Declaration!$I$4="German",VLOOKUP($M54,Languages!$A$1:$G$5042,4,FALSE),IF(Declaration!$I$4="Chinese",VLOOKUP($M54,Languages!$A$1:$G$5042,5,FALSE),IF(Declaration!$I$4="Japanese",VLOOKUP($M54,Languages!$A$1:$G$5042,6,FALSE),IF(Declaration!$I$4="Portugese",VLOOKUP($M54,Languages!$A$1:$G$5042,7,FALSE)))))))))</f>
        <v>Vietnam</v>
      </c>
      <c r="D54" s="199"/>
      <c r="E54" s="199"/>
      <c r="H54">
        <f t="shared" si="0"/>
        <v>0</v>
      </c>
      <c r="L54" t="s">
        <v>99</v>
      </c>
      <c r="M54" t="s">
        <v>2359</v>
      </c>
      <c r="N54" t="str">
        <f t="shared" si="5"/>
        <v>Bricks</v>
      </c>
      <c r="O54" t="str">
        <f t="shared" si="6"/>
        <v>Bricks</v>
      </c>
    </row>
    <row r="55" spans="2:15" ht="15" x14ac:dyDescent="0.35">
      <c r="B55" s="103" t="str">
        <f>IF(L55="","",IF(Declaration!$I$4="English",L55,IF(Declaration!$I$4="French",VLOOKUP($L55,Languages!$A$1:$G$5042,2,FALSE),IF(Declaration!$I$4="Spanish",VLOOKUP($L55,Languages!$A$1:$G$5042,3,FALSE),IF(Declaration!$I$4="German",VLOOKUP($L55,Languages!$A$1:$G$5042,4,FALSE),IF(Declaration!$I$4="Chinese",VLOOKUP($L55,Languages!$A$1:$G$5042,5,FALSE),IF(Declaration!$I$4="Japanese",VLOOKUP($L55,Languages!$A$1:$G$5042,6,FALSE),IF(Declaration!$I$4="Portugese",VLOOKUP($L55,Languages!$A$1:$G$5042,7,FALSE)))))))))</f>
        <v>Bricks (clay)</v>
      </c>
      <c r="C55" s="103" t="str">
        <f>IF(M55="","",IF(Declaration!$I$4="English",M55,IF(Declaration!$I$4="French",VLOOKUP($M55,Languages!$A$1:$G$5042,2,FALSE),IF(Declaration!$I$4="Spanish",VLOOKUP($M55,Languages!$A$1:$G$5042,3,FALSE),IF(Declaration!$I$4="German",VLOOKUP($M55,Languages!$A$1:$G$5042,4,FALSE),IF(Declaration!$I$4="Chinese",VLOOKUP($M55,Languages!$A$1:$G$5042,5,FALSE),IF(Declaration!$I$4="Japanese",VLOOKUP($M55,Languages!$A$1:$G$5042,6,FALSE),IF(Declaration!$I$4="Portugese",VLOOKUP($M55,Languages!$A$1:$G$5042,7,FALSE)))))))))</f>
        <v>Colombia</v>
      </c>
      <c r="D55" s="199"/>
      <c r="E55" s="199"/>
      <c r="H55">
        <f t="shared" si="0"/>
        <v>0</v>
      </c>
      <c r="L55" t="s">
        <v>100</v>
      </c>
      <c r="M55" t="s">
        <v>1470</v>
      </c>
      <c r="N55" t="str">
        <f t="shared" si="5"/>
        <v>Bricks (clay)</v>
      </c>
      <c r="O55" t="str">
        <f t="shared" si="6"/>
        <v>Bricks (clay)</v>
      </c>
    </row>
    <row r="56" spans="2:15" ht="15" x14ac:dyDescent="0.35">
      <c r="B56" s="103" t="str">
        <f>IF(L56="","",IF(Declaration!$I$4="English",L56,IF(Declaration!$I$4="French",VLOOKUP($L56,Languages!$A$1:$G$5042,2,FALSE),IF(Declaration!$I$4="Spanish",VLOOKUP($L56,Languages!$A$1:$G$5042,3,FALSE),IF(Declaration!$I$4="German",VLOOKUP($L56,Languages!$A$1:$G$5042,4,FALSE),IF(Declaration!$I$4="Chinese",VLOOKUP($L56,Languages!$A$1:$G$5042,5,FALSE),IF(Declaration!$I$4="Japanese",VLOOKUP($L56,Languages!$A$1:$G$5042,6,FALSE),IF(Declaration!$I$4="Portugese",VLOOKUP($L56,Languages!$A$1:$G$5042,7,FALSE)))))))))</f>
        <v>Broccoli</v>
      </c>
      <c r="C56" s="103" t="str">
        <f>IF(M56="","",IF(Declaration!$I$4="English",M56,IF(Declaration!$I$4="French",VLOOKUP($M56,Languages!$A$1:$G$5042,2,FALSE),IF(Declaration!$I$4="Spanish",VLOOKUP($M56,Languages!$A$1:$G$5042,3,FALSE),IF(Declaration!$I$4="German",VLOOKUP($M56,Languages!$A$1:$G$5042,4,FALSE),IF(Declaration!$I$4="Chinese",VLOOKUP($M56,Languages!$A$1:$G$5042,5,FALSE),IF(Declaration!$I$4="Japanese",VLOOKUP($M56,Languages!$A$1:$G$5042,6,FALSE),IF(Declaration!$I$4="Portugese",VLOOKUP($M56,Languages!$A$1:$G$5042,7,FALSE)))))))))</f>
        <v>Guatemala</v>
      </c>
      <c r="D56" s="199"/>
      <c r="E56" s="199"/>
      <c r="H56">
        <f t="shared" si="0"/>
        <v>0</v>
      </c>
      <c r="L56" t="s">
        <v>24</v>
      </c>
      <c r="M56" t="s">
        <v>1659</v>
      </c>
      <c r="N56" t="str">
        <f t="shared" si="5"/>
        <v>Broccoli</v>
      </c>
      <c r="O56" t="str">
        <f t="shared" si="6"/>
        <v>Broccoli</v>
      </c>
    </row>
    <row r="57" spans="2:15" ht="15" x14ac:dyDescent="0.35">
      <c r="B57" s="103" t="str">
        <f>IF(L57="","",IF(Declaration!$I$4="English",L57,IF(Declaration!$I$4="French",VLOOKUP($L57,Languages!$A$1:$G$5042,2,FALSE),IF(Declaration!$I$4="Spanish",VLOOKUP($L57,Languages!$A$1:$G$5042,3,FALSE),IF(Declaration!$I$4="German",VLOOKUP($L57,Languages!$A$1:$G$5042,4,FALSE),IF(Declaration!$I$4="Chinese",VLOOKUP($L57,Languages!$A$1:$G$5042,5,FALSE),IF(Declaration!$I$4="Japanese",VLOOKUP($L57,Languages!$A$1:$G$5042,6,FALSE),IF(Declaration!$I$4="Portugese",VLOOKUP($L57,Languages!$A$1:$G$5042,7,FALSE)))))))))</f>
        <v>Cabbages</v>
      </c>
      <c r="C57" s="103" t="str">
        <f>IF(M57="","",IF(Declaration!$I$4="English",M57,IF(Declaration!$I$4="French",VLOOKUP($M57,Languages!$A$1:$G$5042,2,FALSE),IF(Declaration!$I$4="Spanish",VLOOKUP($M57,Languages!$A$1:$G$5042,3,FALSE),IF(Declaration!$I$4="German",VLOOKUP($M57,Languages!$A$1:$G$5042,4,FALSE),IF(Declaration!$I$4="Chinese",VLOOKUP($M57,Languages!$A$1:$G$5042,5,FALSE),IF(Declaration!$I$4="Japanese",VLOOKUP($M57,Languages!$A$1:$G$5042,6,FALSE),IF(Declaration!$I$4="Portugese",VLOOKUP($M57,Languages!$A$1:$G$5042,7,FALSE)))))))))</f>
        <v>Paraguay</v>
      </c>
      <c r="D57" s="199"/>
      <c r="E57" s="199"/>
      <c r="H57">
        <f t="shared" si="0"/>
        <v>0</v>
      </c>
      <c r="L57" t="s">
        <v>25</v>
      </c>
      <c r="M57" t="s">
        <v>2039</v>
      </c>
      <c r="N57" t="str">
        <f t="shared" si="5"/>
        <v>Cabbages</v>
      </c>
      <c r="O57" t="str">
        <f t="shared" si="6"/>
        <v>Cabbages</v>
      </c>
    </row>
    <row r="58" spans="2:15" ht="15" x14ac:dyDescent="0.35">
      <c r="B58" s="103" t="str">
        <f>IF(L58="","",IF(Declaration!$I$4="English",L58,IF(Declaration!$I$4="French",VLOOKUP($L58,Languages!$A$1:$G$5042,2,FALSE),IF(Declaration!$I$4="Spanish",VLOOKUP($L58,Languages!$A$1:$G$5042,3,FALSE),IF(Declaration!$I$4="German",VLOOKUP($L58,Languages!$A$1:$G$5042,4,FALSE),IF(Declaration!$I$4="Chinese",VLOOKUP($L58,Languages!$A$1:$G$5042,5,FALSE),IF(Declaration!$I$4="Japanese",VLOOKUP($L58,Languages!$A$1:$G$5042,6,FALSE),IF(Declaration!$I$4="Portugese",VLOOKUP($L58,Languages!$A$1:$G$5042,7,FALSE)))))))))</f>
        <v>Carpets</v>
      </c>
      <c r="C58" s="103" t="str">
        <f>IF(M58="","",IF(Declaration!$I$4="English",M58,IF(Declaration!$I$4="French",VLOOKUP($M58,Languages!$A$1:$G$5042,2,FALSE),IF(Declaration!$I$4="Spanish",VLOOKUP($M58,Languages!$A$1:$G$5042,3,FALSE),IF(Declaration!$I$4="German",VLOOKUP($M58,Languages!$A$1:$G$5042,4,FALSE),IF(Declaration!$I$4="Chinese",VLOOKUP($M58,Languages!$A$1:$G$5042,5,FALSE),IF(Declaration!$I$4="Japanese",VLOOKUP($M58,Languages!$A$1:$G$5042,6,FALSE),IF(Declaration!$I$4="Portugese",VLOOKUP($M58,Languages!$A$1:$G$5042,7,FALSE)))))))))</f>
        <v>Afghanistan</v>
      </c>
      <c r="D58" s="199"/>
      <c r="E58" s="199"/>
      <c r="H58">
        <f t="shared" si="0"/>
        <v>0</v>
      </c>
      <c r="L58" t="s">
        <v>101</v>
      </c>
      <c r="M58" t="s">
        <v>1255</v>
      </c>
      <c r="N58" t="str">
        <f t="shared" si="5"/>
        <v>Carpets</v>
      </c>
      <c r="O58" t="str">
        <f t="shared" si="6"/>
        <v>Carpets</v>
      </c>
    </row>
    <row r="59" spans="2:15" ht="15" x14ac:dyDescent="0.35">
      <c r="B59" s="103" t="str">
        <f>IF(L59="","",IF(Declaration!$I$4="English",L59,IF(Declaration!$I$4="French",VLOOKUP($L59,Languages!$A$1:$G$5042,2,FALSE),IF(Declaration!$I$4="Spanish",VLOOKUP($L59,Languages!$A$1:$G$5042,3,FALSE),IF(Declaration!$I$4="German",VLOOKUP($L59,Languages!$A$1:$G$5042,4,FALSE),IF(Declaration!$I$4="Chinese",VLOOKUP($L59,Languages!$A$1:$G$5042,5,FALSE),IF(Declaration!$I$4="Japanese",VLOOKUP($L59,Languages!$A$1:$G$5042,6,FALSE),IF(Declaration!$I$4="Portugese",VLOOKUP($L59,Languages!$A$1:$G$5042,7,FALSE)))))))))</f>
        <v>Carpets</v>
      </c>
      <c r="C59" s="103" t="str">
        <f>IF(M59="","",IF(Declaration!$I$4="English",M59,IF(Declaration!$I$4="French",VLOOKUP($M59,Languages!$A$1:$G$5042,2,FALSE),IF(Declaration!$I$4="Spanish",VLOOKUP($M59,Languages!$A$1:$G$5042,3,FALSE),IF(Declaration!$I$4="German",VLOOKUP($M59,Languages!$A$1:$G$5042,4,FALSE),IF(Declaration!$I$4="Chinese",VLOOKUP($M59,Languages!$A$1:$G$5042,5,FALSE),IF(Declaration!$I$4="Japanese",VLOOKUP($M59,Languages!$A$1:$G$5042,6,FALSE),IF(Declaration!$I$4="Portugese",VLOOKUP($M59,Languages!$A$1:$G$5042,7,FALSE)))))))))</f>
        <v>India</v>
      </c>
      <c r="D59" s="199"/>
      <c r="E59" s="199"/>
      <c r="H59">
        <f t="shared" si="0"/>
        <v>0</v>
      </c>
      <c r="L59" t="s">
        <v>101</v>
      </c>
      <c r="M59" t="s">
        <v>1703</v>
      </c>
      <c r="N59" t="str">
        <f t="shared" si="5"/>
        <v>Carpets</v>
      </c>
      <c r="O59" t="str">
        <f t="shared" si="6"/>
        <v>Carpets</v>
      </c>
    </row>
    <row r="60" spans="2:15" ht="15" x14ac:dyDescent="0.35">
      <c r="B60" s="103" t="str">
        <f>IF(L60="","",IF(Declaration!$I$4="English",L60,IF(Declaration!$I$4="French",VLOOKUP($L60,Languages!$A$1:$G$5042,2,FALSE),IF(Declaration!$I$4="Spanish",VLOOKUP($L60,Languages!$A$1:$G$5042,3,FALSE),IF(Declaration!$I$4="German",VLOOKUP($L60,Languages!$A$1:$G$5042,4,FALSE),IF(Declaration!$I$4="Chinese",VLOOKUP($L60,Languages!$A$1:$G$5042,5,FALSE),IF(Declaration!$I$4="Japanese",VLOOKUP($L60,Languages!$A$1:$G$5042,6,FALSE),IF(Declaration!$I$4="Portugese",VLOOKUP($L60,Languages!$A$1:$G$5042,7,FALSE)))))))))</f>
        <v>Carpets</v>
      </c>
      <c r="C60" s="103" t="str">
        <f>IF(M60="","",IF(Declaration!$I$4="English",M60,IF(Declaration!$I$4="French",VLOOKUP($M60,Languages!$A$1:$G$5042,2,FALSE),IF(Declaration!$I$4="Spanish",VLOOKUP($M60,Languages!$A$1:$G$5042,3,FALSE),IF(Declaration!$I$4="German",VLOOKUP($M60,Languages!$A$1:$G$5042,4,FALSE),IF(Declaration!$I$4="Chinese",VLOOKUP($M60,Languages!$A$1:$G$5042,5,FALSE),IF(Declaration!$I$4="Japanese",VLOOKUP($M60,Languages!$A$1:$G$5042,6,FALSE),IF(Declaration!$I$4="Portugese",VLOOKUP($M60,Languages!$A$1:$G$5042,7,FALSE)))))))))</f>
        <v>Iran</v>
      </c>
      <c r="D60" s="199"/>
      <c r="E60" s="199"/>
      <c r="H60">
        <f t="shared" si="0"/>
        <v>0</v>
      </c>
      <c r="L60" t="s">
        <v>101</v>
      </c>
      <c r="M60" t="s">
        <v>5050</v>
      </c>
      <c r="N60" t="str">
        <f t="shared" si="5"/>
        <v>Carpets</v>
      </c>
      <c r="O60" t="str">
        <f t="shared" si="6"/>
        <v>Carpets</v>
      </c>
    </row>
    <row r="61" spans="2:15" ht="15" x14ac:dyDescent="0.35">
      <c r="B61" s="103" t="str">
        <f>IF(L61="","",IF(Declaration!$I$4="English",L61,IF(Declaration!$I$4="French",VLOOKUP($L61,Languages!$A$1:$G$5042,2,FALSE),IF(Declaration!$I$4="Spanish",VLOOKUP($L61,Languages!$A$1:$G$5042,3,FALSE),IF(Declaration!$I$4="German",VLOOKUP($L61,Languages!$A$1:$G$5042,4,FALSE),IF(Declaration!$I$4="Chinese",VLOOKUP($L61,Languages!$A$1:$G$5042,5,FALSE),IF(Declaration!$I$4="Japanese",VLOOKUP($L61,Languages!$A$1:$G$5042,6,FALSE),IF(Declaration!$I$4="Portugese",VLOOKUP($L61,Languages!$A$1:$G$5042,7,FALSE)))))))))</f>
        <v>Carpets</v>
      </c>
      <c r="C61" s="103" t="str">
        <f>IF(M61="","",IF(Declaration!$I$4="English",M61,IF(Declaration!$I$4="French",VLOOKUP($M61,Languages!$A$1:$G$5042,2,FALSE),IF(Declaration!$I$4="Spanish",VLOOKUP($M61,Languages!$A$1:$G$5042,3,FALSE),IF(Declaration!$I$4="German",VLOOKUP($M61,Languages!$A$1:$G$5042,4,FALSE),IF(Declaration!$I$4="Chinese",VLOOKUP($M61,Languages!$A$1:$G$5042,5,FALSE),IF(Declaration!$I$4="Japanese",VLOOKUP($M61,Languages!$A$1:$G$5042,6,FALSE),IF(Declaration!$I$4="Portugese",VLOOKUP($M61,Languages!$A$1:$G$5042,7,FALSE)))))))))</f>
        <v>Nepal</v>
      </c>
      <c r="D61" s="199"/>
      <c r="E61" s="199"/>
      <c r="H61">
        <f t="shared" si="0"/>
        <v>0</v>
      </c>
      <c r="L61" t="s">
        <v>101</v>
      </c>
      <c r="M61" t="s">
        <v>1964</v>
      </c>
      <c r="N61" t="str">
        <f t="shared" si="5"/>
        <v>Carpets</v>
      </c>
      <c r="O61" t="str">
        <f t="shared" si="6"/>
        <v>Carpets</v>
      </c>
    </row>
    <row r="62" spans="2:15" ht="15" x14ac:dyDescent="0.35">
      <c r="B62" s="103" t="str">
        <f>IF(L62="","",IF(Declaration!$I$4="English",L62,IF(Declaration!$I$4="French",VLOOKUP($L62,Languages!$A$1:$G$5042,2,FALSE),IF(Declaration!$I$4="Spanish",VLOOKUP($L62,Languages!$A$1:$G$5042,3,FALSE),IF(Declaration!$I$4="German",VLOOKUP($L62,Languages!$A$1:$G$5042,4,FALSE),IF(Declaration!$I$4="Chinese",VLOOKUP($L62,Languages!$A$1:$G$5042,5,FALSE),IF(Declaration!$I$4="Japanese",VLOOKUP($L62,Languages!$A$1:$G$5042,6,FALSE),IF(Declaration!$I$4="Portugese",VLOOKUP($L62,Languages!$A$1:$G$5042,7,FALSE)))))))))</f>
        <v>Carpets</v>
      </c>
      <c r="C62" s="103" t="str">
        <f>IF(M62="","",IF(Declaration!$I$4="English",M62,IF(Declaration!$I$4="French",VLOOKUP($M62,Languages!$A$1:$G$5042,2,FALSE),IF(Declaration!$I$4="Spanish",VLOOKUP($M62,Languages!$A$1:$G$5042,3,FALSE),IF(Declaration!$I$4="German",VLOOKUP($M62,Languages!$A$1:$G$5042,4,FALSE),IF(Declaration!$I$4="Chinese",VLOOKUP($M62,Languages!$A$1:$G$5042,5,FALSE),IF(Declaration!$I$4="Japanese",VLOOKUP($M62,Languages!$A$1:$G$5042,6,FALSE),IF(Declaration!$I$4="Portugese",VLOOKUP($M62,Languages!$A$1:$G$5042,7,FALSE)))))))))</f>
        <v>Pakistan</v>
      </c>
      <c r="D62" s="199"/>
      <c r="E62" s="199"/>
      <c r="H62">
        <f t="shared" si="0"/>
        <v>0</v>
      </c>
      <c r="L62" t="s">
        <v>101</v>
      </c>
      <c r="M62" t="s">
        <v>2012</v>
      </c>
      <c r="N62" t="str">
        <f t="shared" si="5"/>
        <v>Carpets</v>
      </c>
      <c r="O62" t="str">
        <f t="shared" si="6"/>
        <v>Carpets</v>
      </c>
    </row>
    <row r="63" spans="2:15" ht="15" x14ac:dyDescent="0.35">
      <c r="B63" s="103" t="str">
        <f>IF(L63="","",IF(Declaration!$I$4="English",L63,IF(Declaration!$I$4="French",VLOOKUP($L63,Languages!$A$1:$G$5042,2,FALSE),IF(Declaration!$I$4="Spanish",VLOOKUP($L63,Languages!$A$1:$G$5042,3,FALSE),IF(Declaration!$I$4="German",VLOOKUP($L63,Languages!$A$1:$G$5042,4,FALSE),IF(Declaration!$I$4="Chinese",VLOOKUP($L63,Languages!$A$1:$G$5042,5,FALSE),IF(Declaration!$I$4="Japanese",VLOOKUP($L63,Languages!$A$1:$G$5042,6,FALSE),IF(Declaration!$I$4="Portugese",VLOOKUP($L63,Languages!$A$1:$G$5042,7,FALSE)))))))))</f>
        <v>Carrots</v>
      </c>
      <c r="C63" s="103" t="str">
        <f>IF(M63="","",IF(Declaration!$I$4="English",M63,IF(Declaration!$I$4="French",VLOOKUP($M63,Languages!$A$1:$G$5042,2,FALSE),IF(Declaration!$I$4="Spanish",VLOOKUP($M63,Languages!$A$1:$G$5042,3,FALSE),IF(Declaration!$I$4="German",VLOOKUP($M63,Languages!$A$1:$G$5042,4,FALSE),IF(Declaration!$I$4="Chinese",VLOOKUP($M63,Languages!$A$1:$G$5042,5,FALSE),IF(Declaration!$I$4="Japanese",VLOOKUP($M63,Languages!$A$1:$G$5042,6,FALSE),IF(Declaration!$I$4="Portugese",VLOOKUP($M63,Languages!$A$1:$G$5042,7,FALSE)))))))))</f>
        <v>Paraguay</v>
      </c>
      <c r="D63" s="199"/>
      <c r="E63" s="199"/>
      <c r="H63">
        <f t="shared" si="0"/>
        <v>0</v>
      </c>
      <c r="L63" t="s">
        <v>26</v>
      </c>
      <c r="M63" t="s">
        <v>2039</v>
      </c>
      <c r="N63" t="str">
        <f t="shared" si="5"/>
        <v>Carrots</v>
      </c>
      <c r="O63" t="str">
        <f t="shared" si="6"/>
        <v>Carrots</v>
      </c>
    </row>
    <row r="64" spans="2:15" ht="15" x14ac:dyDescent="0.35">
      <c r="B64" s="103" t="str">
        <f>IF(L64="","",IF(Declaration!$I$4="English",L64,IF(Declaration!$I$4="French",VLOOKUP($L64,Languages!$A$1:$G$5042,2,FALSE),IF(Declaration!$I$4="Spanish",VLOOKUP($L64,Languages!$A$1:$G$5042,3,FALSE),IF(Declaration!$I$4="German",VLOOKUP($L64,Languages!$A$1:$G$5042,4,FALSE),IF(Declaration!$I$4="Chinese",VLOOKUP($L64,Languages!$A$1:$G$5042,5,FALSE),IF(Declaration!$I$4="Japanese",VLOOKUP($L64,Languages!$A$1:$G$5042,6,FALSE),IF(Declaration!$I$4="Portugese",VLOOKUP($L64,Languages!$A$1:$G$5042,7,FALSE)))))))))</f>
        <v>Cashews</v>
      </c>
      <c r="C64" s="103" t="str">
        <f>IF(M64="","",IF(Declaration!$I$4="English",M64,IF(Declaration!$I$4="French",VLOOKUP($M64,Languages!$A$1:$G$5042,2,FALSE),IF(Declaration!$I$4="Spanish",VLOOKUP($M64,Languages!$A$1:$G$5042,3,FALSE),IF(Declaration!$I$4="German",VLOOKUP($M64,Languages!$A$1:$G$5042,4,FALSE),IF(Declaration!$I$4="Chinese",VLOOKUP($M64,Languages!$A$1:$G$5042,5,FALSE),IF(Declaration!$I$4="Japanese",VLOOKUP($M64,Languages!$A$1:$G$5042,6,FALSE),IF(Declaration!$I$4="Portugese",VLOOKUP($M64,Languages!$A$1:$G$5042,7,FALSE)))))))))</f>
        <v>Brazil</v>
      </c>
      <c r="D64" s="199"/>
      <c r="E64" s="199"/>
      <c r="H64">
        <f t="shared" si="0"/>
        <v>0</v>
      </c>
      <c r="L64" t="s">
        <v>27</v>
      </c>
      <c r="M64" t="s">
        <v>1383</v>
      </c>
      <c r="N64" t="str">
        <f t="shared" si="5"/>
        <v>Cashews</v>
      </c>
      <c r="O64" t="str">
        <f t="shared" si="6"/>
        <v>Cashews</v>
      </c>
    </row>
    <row r="65" spans="2:15" ht="15" x14ac:dyDescent="0.35">
      <c r="B65" s="103" t="str">
        <f>IF(L65="","",IF(Declaration!$I$4="English",L65,IF(Declaration!$I$4="French",VLOOKUP($L65,Languages!$A$1:$G$5042,2,FALSE),IF(Declaration!$I$4="Spanish",VLOOKUP($L65,Languages!$A$1:$G$5042,3,FALSE),IF(Declaration!$I$4="German",VLOOKUP($L65,Languages!$A$1:$G$5042,4,FALSE),IF(Declaration!$I$4="Chinese",VLOOKUP($L65,Languages!$A$1:$G$5042,5,FALSE),IF(Declaration!$I$4="Japanese",VLOOKUP($L65,Languages!$A$1:$G$5042,6,FALSE),IF(Declaration!$I$4="Portugese",VLOOKUP($L65,Languages!$A$1:$G$5042,7,FALSE)))))))))</f>
        <v>Cashews</v>
      </c>
      <c r="C65" s="103" t="str">
        <f>IF(M65="","",IF(Declaration!$I$4="English",M65,IF(Declaration!$I$4="French",VLOOKUP($M65,Languages!$A$1:$G$5042,2,FALSE),IF(Declaration!$I$4="Spanish",VLOOKUP($M65,Languages!$A$1:$G$5042,3,FALSE),IF(Declaration!$I$4="German",VLOOKUP($M65,Languages!$A$1:$G$5042,4,FALSE),IF(Declaration!$I$4="Chinese",VLOOKUP($M65,Languages!$A$1:$G$5042,5,FALSE),IF(Declaration!$I$4="Japanese",VLOOKUP($M65,Languages!$A$1:$G$5042,6,FALSE),IF(Declaration!$I$4="Portugese",VLOOKUP($M65,Languages!$A$1:$G$5042,7,FALSE)))))))))</f>
        <v>Guinea</v>
      </c>
      <c r="D65" s="199"/>
      <c r="E65" s="199"/>
      <c r="H65">
        <f t="shared" si="0"/>
        <v>0</v>
      </c>
      <c r="L65" t="s">
        <v>27</v>
      </c>
      <c r="M65" t="s">
        <v>1662</v>
      </c>
      <c r="N65" t="str">
        <f t="shared" si="5"/>
        <v>Cashews</v>
      </c>
      <c r="O65" t="str">
        <f t="shared" si="6"/>
        <v>Cashews</v>
      </c>
    </row>
    <row r="66" spans="2:15" ht="15" x14ac:dyDescent="0.35">
      <c r="B66" s="103" t="str">
        <f>IF(L66="","",IF(Declaration!$I$4="English",L66,IF(Declaration!$I$4="French",VLOOKUP($L66,Languages!$A$1:$G$5042,2,FALSE),IF(Declaration!$I$4="Spanish",VLOOKUP($L66,Languages!$A$1:$G$5042,3,FALSE),IF(Declaration!$I$4="German",VLOOKUP($L66,Languages!$A$1:$G$5042,4,FALSE),IF(Declaration!$I$4="Chinese",VLOOKUP($L66,Languages!$A$1:$G$5042,5,FALSE),IF(Declaration!$I$4="Japanese",VLOOKUP($L66,Languages!$A$1:$G$5042,6,FALSE),IF(Declaration!$I$4="Portugese",VLOOKUP($L66,Languages!$A$1:$G$5042,7,FALSE)))))))))</f>
        <v>Cashews</v>
      </c>
      <c r="C66" s="103" t="str">
        <f>IF(M66="","",IF(Declaration!$I$4="English",M66,IF(Declaration!$I$4="French",VLOOKUP($M66,Languages!$A$1:$G$5042,2,FALSE),IF(Declaration!$I$4="Spanish",VLOOKUP($M66,Languages!$A$1:$G$5042,3,FALSE),IF(Declaration!$I$4="German",VLOOKUP($M66,Languages!$A$1:$G$5042,4,FALSE),IF(Declaration!$I$4="Chinese",VLOOKUP($M66,Languages!$A$1:$G$5042,5,FALSE),IF(Declaration!$I$4="Japanese",VLOOKUP($M66,Languages!$A$1:$G$5042,6,FALSE),IF(Declaration!$I$4="Portugese",VLOOKUP($M66,Languages!$A$1:$G$5042,7,FALSE)))))))))</f>
        <v>Vietnam</v>
      </c>
      <c r="D66" s="199"/>
      <c r="E66" s="199"/>
      <c r="H66">
        <f t="shared" si="0"/>
        <v>0</v>
      </c>
      <c r="L66" t="s">
        <v>27</v>
      </c>
      <c r="M66" t="s">
        <v>2359</v>
      </c>
      <c r="N66" t="str">
        <f t="shared" si="5"/>
        <v>Cashews</v>
      </c>
      <c r="O66" t="str">
        <f t="shared" si="6"/>
        <v>Cashews</v>
      </c>
    </row>
    <row r="67" spans="2:15" ht="15" x14ac:dyDescent="0.35">
      <c r="B67" s="103" t="str">
        <f>IF(L67="","",IF(Declaration!$I$4="English",L67,IF(Declaration!$I$4="French",VLOOKUP($L67,Languages!$A$1:$G$5042,2,FALSE),IF(Declaration!$I$4="Spanish",VLOOKUP($L67,Languages!$A$1:$G$5042,3,FALSE),IF(Declaration!$I$4="German",VLOOKUP($L67,Languages!$A$1:$G$5042,4,FALSE),IF(Declaration!$I$4="Chinese",VLOOKUP($L67,Languages!$A$1:$G$5042,5,FALSE),IF(Declaration!$I$4="Japanese",VLOOKUP($L67,Languages!$A$1:$G$5042,6,FALSE),IF(Declaration!$I$4="Portugese",VLOOKUP($L67,Languages!$A$1:$G$5042,7,FALSE)))))))))</f>
        <v>Cattle</v>
      </c>
      <c r="C67" s="103" t="str">
        <f>IF(M67="","",IF(Declaration!$I$4="English",M67,IF(Declaration!$I$4="French",VLOOKUP($M67,Languages!$A$1:$G$5042,2,FALSE),IF(Declaration!$I$4="Spanish",VLOOKUP($M67,Languages!$A$1:$G$5042,3,FALSE),IF(Declaration!$I$4="German",VLOOKUP($M67,Languages!$A$1:$G$5042,4,FALSE),IF(Declaration!$I$4="Chinese",VLOOKUP($M67,Languages!$A$1:$G$5042,5,FALSE),IF(Declaration!$I$4="Japanese",VLOOKUP($M67,Languages!$A$1:$G$5042,6,FALSE),IF(Declaration!$I$4="Portugese",VLOOKUP($M67,Languages!$A$1:$G$5042,7,FALSE)))))))))</f>
        <v>Bolivia</v>
      </c>
      <c r="D67" s="199"/>
      <c r="E67" s="199"/>
      <c r="H67">
        <f t="shared" si="0"/>
        <v>0</v>
      </c>
      <c r="L67" t="s">
        <v>28</v>
      </c>
      <c r="M67" t="s">
        <v>5044</v>
      </c>
      <c r="N67" t="str">
        <f t="shared" si="5"/>
        <v>Cattle</v>
      </c>
      <c r="O67" t="str">
        <f t="shared" si="6"/>
        <v>Cattle</v>
      </c>
    </row>
    <row r="68" spans="2:15" ht="15" x14ac:dyDescent="0.35">
      <c r="B68" s="103" t="str">
        <f>IF(L68="","",IF(Declaration!$I$4="English",L68,IF(Declaration!$I$4="French",VLOOKUP($L68,Languages!$A$1:$G$5042,2,FALSE),IF(Declaration!$I$4="Spanish",VLOOKUP($L68,Languages!$A$1:$G$5042,3,FALSE),IF(Declaration!$I$4="German",VLOOKUP($L68,Languages!$A$1:$G$5042,4,FALSE),IF(Declaration!$I$4="Chinese",VLOOKUP($L68,Languages!$A$1:$G$5042,5,FALSE),IF(Declaration!$I$4="Japanese",VLOOKUP($L68,Languages!$A$1:$G$5042,6,FALSE),IF(Declaration!$I$4="Portugese",VLOOKUP($L68,Languages!$A$1:$G$5042,7,FALSE)))))))))</f>
        <v>Cattle</v>
      </c>
      <c r="C68" s="103" t="str">
        <f>IF(M68="","",IF(Declaration!$I$4="English",M68,IF(Declaration!$I$4="French",VLOOKUP($M68,Languages!$A$1:$G$5042,2,FALSE),IF(Declaration!$I$4="Spanish",VLOOKUP($M68,Languages!$A$1:$G$5042,3,FALSE),IF(Declaration!$I$4="German",VLOOKUP($M68,Languages!$A$1:$G$5042,4,FALSE),IF(Declaration!$I$4="Chinese",VLOOKUP($M68,Languages!$A$1:$G$5042,5,FALSE),IF(Declaration!$I$4="Japanese",VLOOKUP($M68,Languages!$A$1:$G$5042,6,FALSE),IF(Declaration!$I$4="Portugese",VLOOKUP($M68,Languages!$A$1:$G$5042,7,FALSE)))))))))</f>
        <v>Brazil</v>
      </c>
      <c r="D68" s="199"/>
      <c r="E68" s="199"/>
      <c r="H68">
        <f t="shared" si="0"/>
        <v>0</v>
      </c>
      <c r="L68" t="s">
        <v>28</v>
      </c>
      <c r="M68" t="s">
        <v>1383</v>
      </c>
      <c r="N68" t="str">
        <f t="shared" si="5"/>
        <v>Cattle</v>
      </c>
      <c r="O68" t="str">
        <f t="shared" si="6"/>
        <v>Cattle</v>
      </c>
    </row>
    <row r="69" spans="2:15" ht="15" x14ac:dyDescent="0.35">
      <c r="B69" s="103" t="str">
        <f>IF(L69="","",IF(Declaration!$I$4="English",L69,IF(Declaration!$I$4="French",VLOOKUP($L69,Languages!$A$1:$G$5042,2,FALSE),IF(Declaration!$I$4="Spanish",VLOOKUP($L69,Languages!$A$1:$G$5042,3,FALSE),IF(Declaration!$I$4="German",VLOOKUP($L69,Languages!$A$1:$G$5042,4,FALSE),IF(Declaration!$I$4="Chinese",VLOOKUP($L69,Languages!$A$1:$G$5042,5,FALSE),IF(Declaration!$I$4="Japanese",VLOOKUP($L69,Languages!$A$1:$G$5042,6,FALSE),IF(Declaration!$I$4="Portugese",VLOOKUP($L69,Languages!$A$1:$G$5042,7,FALSE)))))))))</f>
        <v>Cattle</v>
      </c>
      <c r="C69" s="103" t="str">
        <f>IF(M69="","",IF(Declaration!$I$4="English",M69,IF(Declaration!$I$4="French",VLOOKUP($M69,Languages!$A$1:$G$5042,2,FALSE),IF(Declaration!$I$4="Spanish",VLOOKUP($M69,Languages!$A$1:$G$5042,3,FALSE),IF(Declaration!$I$4="German",VLOOKUP($M69,Languages!$A$1:$G$5042,4,FALSE),IF(Declaration!$I$4="Chinese",VLOOKUP($M69,Languages!$A$1:$G$5042,5,FALSE),IF(Declaration!$I$4="Japanese",VLOOKUP($M69,Languages!$A$1:$G$5042,6,FALSE),IF(Declaration!$I$4="Portugese",VLOOKUP($M69,Languages!$A$1:$G$5042,7,FALSE)))))))))</f>
        <v>Chad</v>
      </c>
      <c r="D69" s="199"/>
      <c r="E69" s="199"/>
      <c r="H69">
        <f t="shared" si="0"/>
        <v>0</v>
      </c>
      <c r="L69" t="s">
        <v>28</v>
      </c>
      <c r="M69" t="s">
        <v>1438</v>
      </c>
      <c r="N69" t="str">
        <f t="shared" si="5"/>
        <v>Cattle</v>
      </c>
      <c r="O69" t="str">
        <f t="shared" si="6"/>
        <v>Cattle</v>
      </c>
    </row>
    <row r="70" spans="2:15" ht="15" x14ac:dyDescent="0.35">
      <c r="B70" s="103" t="str">
        <f>IF(L70="","",IF(Declaration!$I$4="English",L70,IF(Declaration!$I$4="French",VLOOKUP($L70,Languages!$A$1:$G$5042,2,FALSE),IF(Declaration!$I$4="Spanish",VLOOKUP($L70,Languages!$A$1:$G$5042,3,FALSE),IF(Declaration!$I$4="German",VLOOKUP($L70,Languages!$A$1:$G$5042,4,FALSE),IF(Declaration!$I$4="Chinese",VLOOKUP($L70,Languages!$A$1:$G$5042,5,FALSE),IF(Declaration!$I$4="Japanese",VLOOKUP($L70,Languages!$A$1:$G$5042,6,FALSE),IF(Declaration!$I$4="Portugese",VLOOKUP($L70,Languages!$A$1:$G$5042,7,FALSE)))))))))</f>
        <v>Cattle</v>
      </c>
      <c r="C70" s="103" t="str">
        <f>IF(M70="","",IF(Declaration!$I$4="English",M70,IF(Declaration!$I$4="French",VLOOKUP($M70,Languages!$A$1:$G$5042,2,FALSE),IF(Declaration!$I$4="Spanish",VLOOKUP($M70,Languages!$A$1:$G$5042,3,FALSE),IF(Declaration!$I$4="German",VLOOKUP($M70,Languages!$A$1:$G$5042,4,FALSE),IF(Declaration!$I$4="Chinese",VLOOKUP($M70,Languages!$A$1:$G$5042,5,FALSE),IF(Declaration!$I$4="Japanese",VLOOKUP($M70,Languages!$A$1:$G$5042,6,FALSE),IF(Declaration!$I$4="Portugese",VLOOKUP($M70,Languages!$A$1:$G$5042,7,FALSE)))))))))</f>
        <v>Costa Rica</v>
      </c>
      <c r="D70" s="199"/>
      <c r="E70" s="199"/>
      <c r="H70">
        <f t="shared" ref="H70:H133" si="7">IF(E70 = $J$9, 1, 0)</f>
        <v>0</v>
      </c>
      <c r="L70" t="s">
        <v>28</v>
      </c>
      <c r="M70" t="s">
        <v>1493</v>
      </c>
      <c r="N70" t="str">
        <f t="shared" si="5"/>
        <v>Cattle</v>
      </c>
      <c r="O70" t="str">
        <f t="shared" si="6"/>
        <v>Cattle</v>
      </c>
    </row>
    <row r="71" spans="2:15" ht="15" x14ac:dyDescent="0.35">
      <c r="B71" s="103" t="str">
        <f>IF(L71="","",IF(Declaration!$I$4="English",L71,IF(Declaration!$I$4="French",VLOOKUP($L71,Languages!$A$1:$G$5042,2,FALSE),IF(Declaration!$I$4="Spanish",VLOOKUP($L71,Languages!$A$1:$G$5042,3,FALSE),IF(Declaration!$I$4="German",VLOOKUP($L71,Languages!$A$1:$G$5042,4,FALSE),IF(Declaration!$I$4="Chinese",VLOOKUP($L71,Languages!$A$1:$G$5042,5,FALSE),IF(Declaration!$I$4="Japanese",VLOOKUP($L71,Languages!$A$1:$G$5042,6,FALSE),IF(Declaration!$I$4="Portugese",VLOOKUP($L71,Languages!$A$1:$G$5042,7,FALSE)))))))))</f>
        <v>Cattle</v>
      </c>
      <c r="C71" s="103" t="str">
        <f>IF(M71="","",IF(Declaration!$I$4="English",M71,IF(Declaration!$I$4="French",VLOOKUP($M71,Languages!$A$1:$G$5042,2,FALSE),IF(Declaration!$I$4="Spanish",VLOOKUP($M71,Languages!$A$1:$G$5042,3,FALSE),IF(Declaration!$I$4="German",VLOOKUP($M71,Languages!$A$1:$G$5042,4,FALSE),IF(Declaration!$I$4="Chinese",VLOOKUP($M71,Languages!$A$1:$G$5042,5,FALSE),IF(Declaration!$I$4="Japanese",VLOOKUP($M71,Languages!$A$1:$G$5042,6,FALSE),IF(Declaration!$I$4="Portugese",VLOOKUP($M71,Languages!$A$1:$G$5042,7,FALSE)))))))))</f>
        <v>El Salvador</v>
      </c>
      <c r="D71" s="199"/>
      <c r="E71" s="199"/>
      <c r="H71">
        <f t="shared" si="7"/>
        <v>0</v>
      </c>
      <c r="L71" t="s">
        <v>28</v>
      </c>
      <c r="M71" t="s">
        <v>1567</v>
      </c>
      <c r="N71" t="str">
        <f t="shared" ref="N71:N134" si="8">B71&amp;D71</f>
        <v>Cattle</v>
      </c>
      <c r="O71" t="str">
        <f t="shared" ref="O71:O134" si="9">B71&amp;E71</f>
        <v>Cattle</v>
      </c>
    </row>
    <row r="72" spans="2:15" ht="15" x14ac:dyDescent="0.35">
      <c r="B72" s="103" t="str">
        <f>IF(L72="","",IF(Declaration!$I$4="English",L72,IF(Declaration!$I$4="French",VLOOKUP($L72,Languages!$A$1:$G$5042,2,FALSE),IF(Declaration!$I$4="Spanish",VLOOKUP($L72,Languages!$A$1:$G$5042,3,FALSE),IF(Declaration!$I$4="German",VLOOKUP($L72,Languages!$A$1:$G$5042,4,FALSE),IF(Declaration!$I$4="Chinese",VLOOKUP($L72,Languages!$A$1:$G$5042,5,FALSE),IF(Declaration!$I$4="Japanese",VLOOKUP($L72,Languages!$A$1:$G$5042,6,FALSE),IF(Declaration!$I$4="Portugese",VLOOKUP($L72,Languages!$A$1:$G$5042,7,FALSE)))))))))</f>
        <v>Cattle</v>
      </c>
      <c r="C72" s="103" t="str">
        <f>IF(M72="","",IF(Declaration!$I$4="English",M72,IF(Declaration!$I$4="French",VLOOKUP($M72,Languages!$A$1:$G$5042,2,FALSE),IF(Declaration!$I$4="Spanish",VLOOKUP($M72,Languages!$A$1:$G$5042,3,FALSE),IF(Declaration!$I$4="German",VLOOKUP($M72,Languages!$A$1:$G$5042,4,FALSE),IF(Declaration!$I$4="Chinese",VLOOKUP($M72,Languages!$A$1:$G$5042,5,FALSE),IF(Declaration!$I$4="Japanese",VLOOKUP($M72,Languages!$A$1:$G$5042,6,FALSE),IF(Declaration!$I$4="Portugese",VLOOKUP($M72,Languages!$A$1:$G$5042,7,FALSE)))))))))</f>
        <v>Ethiopia</v>
      </c>
      <c r="D72" s="199"/>
      <c r="E72" s="199"/>
      <c r="H72">
        <f t="shared" si="7"/>
        <v>0</v>
      </c>
      <c r="L72" t="s">
        <v>28</v>
      </c>
      <c r="M72" t="s">
        <v>1592</v>
      </c>
      <c r="N72" t="str">
        <f t="shared" si="8"/>
        <v>Cattle</v>
      </c>
      <c r="O72" t="str">
        <f t="shared" si="9"/>
        <v>Cattle</v>
      </c>
    </row>
    <row r="73" spans="2:15" ht="15" x14ac:dyDescent="0.35">
      <c r="B73" s="103" t="str">
        <f>IF(L73="","",IF(Declaration!$I$4="English",L73,IF(Declaration!$I$4="French",VLOOKUP($L73,Languages!$A$1:$G$5042,2,FALSE),IF(Declaration!$I$4="Spanish",VLOOKUP($L73,Languages!$A$1:$G$5042,3,FALSE),IF(Declaration!$I$4="German",VLOOKUP($L73,Languages!$A$1:$G$5042,4,FALSE),IF(Declaration!$I$4="Chinese",VLOOKUP($L73,Languages!$A$1:$G$5042,5,FALSE),IF(Declaration!$I$4="Japanese",VLOOKUP($L73,Languages!$A$1:$G$5042,6,FALSE),IF(Declaration!$I$4="Portugese",VLOOKUP($L73,Languages!$A$1:$G$5042,7,FALSE)))))))))</f>
        <v>Cattle</v>
      </c>
      <c r="C73" s="103" t="str">
        <f>IF(M73="","",IF(Declaration!$I$4="English",M73,IF(Declaration!$I$4="French",VLOOKUP($M73,Languages!$A$1:$G$5042,2,FALSE),IF(Declaration!$I$4="Spanish",VLOOKUP($M73,Languages!$A$1:$G$5042,3,FALSE),IF(Declaration!$I$4="German",VLOOKUP($M73,Languages!$A$1:$G$5042,4,FALSE),IF(Declaration!$I$4="Chinese",VLOOKUP($M73,Languages!$A$1:$G$5042,5,FALSE),IF(Declaration!$I$4="Japanese",VLOOKUP($M73,Languages!$A$1:$G$5042,6,FALSE),IF(Declaration!$I$4="Portugese",VLOOKUP($M73,Languages!$A$1:$G$5042,7,FALSE)))))))))</f>
        <v>Kenya</v>
      </c>
      <c r="D73" s="199"/>
      <c r="E73" s="199"/>
      <c r="H73">
        <f t="shared" si="7"/>
        <v>0</v>
      </c>
      <c r="L73" t="s">
        <v>28</v>
      </c>
      <c r="M73" t="s">
        <v>1767</v>
      </c>
      <c r="N73" t="str">
        <f t="shared" si="8"/>
        <v>Cattle</v>
      </c>
      <c r="O73" t="str">
        <f t="shared" si="9"/>
        <v>Cattle</v>
      </c>
    </row>
    <row r="74" spans="2:15" ht="15" x14ac:dyDescent="0.35">
      <c r="B74" s="103" t="str">
        <f>IF(L74="","",IF(Declaration!$I$4="English",L74,IF(Declaration!$I$4="French",VLOOKUP($L74,Languages!$A$1:$G$5042,2,FALSE),IF(Declaration!$I$4="Spanish",VLOOKUP($L74,Languages!$A$1:$G$5042,3,FALSE),IF(Declaration!$I$4="German",VLOOKUP($L74,Languages!$A$1:$G$5042,4,FALSE),IF(Declaration!$I$4="Chinese",VLOOKUP($L74,Languages!$A$1:$G$5042,5,FALSE),IF(Declaration!$I$4="Japanese",VLOOKUP($L74,Languages!$A$1:$G$5042,6,FALSE),IF(Declaration!$I$4="Portugese",VLOOKUP($L74,Languages!$A$1:$G$5042,7,FALSE)))))))))</f>
        <v>Cattle</v>
      </c>
      <c r="C74" s="103" t="str">
        <f>IF(M74="","",IF(Declaration!$I$4="English",M74,IF(Declaration!$I$4="French",VLOOKUP($M74,Languages!$A$1:$G$5042,2,FALSE),IF(Declaration!$I$4="Spanish",VLOOKUP($M74,Languages!$A$1:$G$5042,3,FALSE),IF(Declaration!$I$4="German",VLOOKUP($M74,Languages!$A$1:$G$5042,4,FALSE),IF(Declaration!$I$4="Chinese",VLOOKUP($M74,Languages!$A$1:$G$5042,5,FALSE),IF(Declaration!$I$4="Japanese",VLOOKUP($M74,Languages!$A$1:$G$5042,6,FALSE),IF(Declaration!$I$4="Portugese",VLOOKUP($M74,Languages!$A$1:$G$5042,7,FALSE)))))))))</f>
        <v>Lesotho</v>
      </c>
      <c r="D74" s="199"/>
      <c r="E74" s="199"/>
      <c r="H74">
        <f t="shared" si="7"/>
        <v>0</v>
      </c>
      <c r="L74" t="s">
        <v>28</v>
      </c>
      <c r="M74" t="s">
        <v>1825</v>
      </c>
      <c r="N74" t="str">
        <f t="shared" si="8"/>
        <v>Cattle</v>
      </c>
      <c r="O74" t="str">
        <f t="shared" si="9"/>
        <v>Cattle</v>
      </c>
    </row>
    <row r="75" spans="2:15" ht="15" x14ac:dyDescent="0.35">
      <c r="B75" s="103" t="str">
        <f>IF(L75="","",IF(Declaration!$I$4="English",L75,IF(Declaration!$I$4="French",VLOOKUP($L75,Languages!$A$1:$G$5042,2,FALSE),IF(Declaration!$I$4="Spanish",VLOOKUP($L75,Languages!$A$1:$G$5042,3,FALSE),IF(Declaration!$I$4="German",VLOOKUP($L75,Languages!$A$1:$G$5042,4,FALSE),IF(Declaration!$I$4="Chinese",VLOOKUP($L75,Languages!$A$1:$G$5042,5,FALSE),IF(Declaration!$I$4="Japanese",VLOOKUP($L75,Languages!$A$1:$G$5042,6,FALSE),IF(Declaration!$I$4="Portugese",VLOOKUP($L75,Languages!$A$1:$G$5042,7,FALSE)))))))))</f>
        <v>Cattle</v>
      </c>
      <c r="C75" s="103" t="str">
        <f>IF(M75="","",IF(Declaration!$I$4="English",M75,IF(Declaration!$I$4="French",VLOOKUP($M75,Languages!$A$1:$G$5042,2,FALSE),IF(Declaration!$I$4="Spanish",VLOOKUP($M75,Languages!$A$1:$G$5042,3,FALSE),IF(Declaration!$I$4="German",VLOOKUP($M75,Languages!$A$1:$G$5042,4,FALSE),IF(Declaration!$I$4="Chinese",VLOOKUP($M75,Languages!$A$1:$G$5042,5,FALSE),IF(Declaration!$I$4="Japanese",VLOOKUP($M75,Languages!$A$1:$G$5042,6,FALSE),IF(Declaration!$I$4="Portugese",VLOOKUP($M75,Languages!$A$1:$G$5042,7,FALSE)))))))))</f>
        <v>Mauritania</v>
      </c>
      <c r="D75" s="199"/>
      <c r="E75" s="199"/>
      <c r="H75">
        <f t="shared" si="7"/>
        <v>0</v>
      </c>
      <c r="L75" t="s">
        <v>28</v>
      </c>
      <c r="M75" t="s">
        <v>1894</v>
      </c>
      <c r="N75" t="str">
        <f t="shared" si="8"/>
        <v>Cattle</v>
      </c>
      <c r="O75" t="str">
        <f t="shared" si="9"/>
        <v>Cattle</v>
      </c>
    </row>
    <row r="76" spans="2:15" ht="15" x14ac:dyDescent="0.35">
      <c r="B76" s="103" t="str">
        <f>IF(L76="","",IF(Declaration!$I$4="English",L76,IF(Declaration!$I$4="French",VLOOKUP($L76,Languages!$A$1:$G$5042,2,FALSE),IF(Declaration!$I$4="Spanish",VLOOKUP($L76,Languages!$A$1:$G$5042,3,FALSE),IF(Declaration!$I$4="German",VLOOKUP($L76,Languages!$A$1:$G$5042,4,FALSE),IF(Declaration!$I$4="Chinese",VLOOKUP($L76,Languages!$A$1:$G$5042,5,FALSE),IF(Declaration!$I$4="Japanese",VLOOKUP($L76,Languages!$A$1:$G$5042,6,FALSE),IF(Declaration!$I$4="Portugese",VLOOKUP($L76,Languages!$A$1:$G$5042,7,FALSE)))))))))</f>
        <v>Cattle</v>
      </c>
      <c r="C76" s="103" t="str">
        <f>IF(M76="","",IF(Declaration!$I$4="English",M76,IF(Declaration!$I$4="French",VLOOKUP($M76,Languages!$A$1:$G$5042,2,FALSE),IF(Declaration!$I$4="Spanish",VLOOKUP($M76,Languages!$A$1:$G$5042,3,FALSE),IF(Declaration!$I$4="German",VLOOKUP($M76,Languages!$A$1:$G$5042,4,FALSE),IF(Declaration!$I$4="Chinese",VLOOKUP($M76,Languages!$A$1:$G$5042,5,FALSE),IF(Declaration!$I$4="Japanese",VLOOKUP($M76,Languages!$A$1:$G$5042,6,FALSE),IF(Declaration!$I$4="Portugese",VLOOKUP($M76,Languages!$A$1:$G$5042,7,FALSE)))))))))</f>
        <v>Mexico</v>
      </c>
      <c r="D76" s="199"/>
      <c r="E76" s="199"/>
      <c r="H76">
        <f t="shared" si="7"/>
        <v>0</v>
      </c>
      <c r="L76" t="s">
        <v>28</v>
      </c>
      <c r="M76" t="s">
        <v>1906</v>
      </c>
      <c r="N76" t="str">
        <f t="shared" si="8"/>
        <v>Cattle</v>
      </c>
      <c r="O76" t="str">
        <f t="shared" si="9"/>
        <v>Cattle</v>
      </c>
    </row>
    <row r="77" spans="2:15" ht="15" x14ac:dyDescent="0.35">
      <c r="B77" s="103" t="str">
        <f>IF(L77="","",IF(Declaration!$I$4="English",L77,IF(Declaration!$I$4="French",VLOOKUP($L77,Languages!$A$1:$G$5042,2,FALSE),IF(Declaration!$I$4="Spanish",VLOOKUP($L77,Languages!$A$1:$G$5042,3,FALSE),IF(Declaration!$I$4="German",VLOOKUP($L77,Languages!$A$1:$G$5042,4,FALSE),IF(Declaration!$I$4="Chinese",VLOOKUP($L77,Languages!$A$1:$G$5042,5,FALSE),IF(Declaration!$I$4="Japanese",VLOOKUP($L77,Languages!$A$1:$G$5042,6,FALSE),IF(Declaration!$I$4="Portugese",VLOOKUP($L77,Languages!$A$1:$G$5042,7,FALSE)))))))))</f>
        <v>Cattle</v>
      </c>
      <c r="C77" s="103" t="str">
        <f>IF(M77="","",IF(Declaration!$I$4="English",M77,IF(Declaration!$I$4="French",VLOOKUP($M77,Languages!$A$1:$G$5042,2,FALSE),IF(Declaration!$I$4="Spanish",VLOOKUP($M77,Languages!$A$1:$G$5042,3,FALSE),IF(Declaration!$I$4="German",VLOOKUP($M77,Languages!$A$1:$G$5042,4,FALSE),IF(Declaration!$I$4="Chinese",VLOOKUP($M77,Languages!$A$1:$G$5042,5,FALSE),IF(Declaration!$I$4="Japanese",VLOOKUP($M77,Languages!$A$1:$G$5042,6,FALSE),IF(Declaration!$I$4="Portugese",VLOOKUP($M77,Languages!$A$1:$G$5042,7,FALSE)))))))))</f>
        <v>Niger</v>
      </c>
      <c r="D77" s="199"/>
      <c r="E77" s="199"/>
      <c r="H77">
        <f t="shared" si="7"/>
        <v>0</v>
      </c>
      <c r="L77" t="s">
        <v>28</v>
      </c>
      <c r="M77" t="s">
        <v>1986</v>
      </c>
      <c r="N77" t="str">
        <f t="shared" si="8"/>
        <v>Cattle</v>
      </c>
      <c r="O77" t="str">
        <f t="shared" si="9"/>
        <v>Cattle</v>
      </c>
    </row>
    <row r="78" spans="2:15" ht="15" x14ac:dyDescent="0.35">
      <c r="B78" s="103" t="str">
        <f>IF(L78="","",IF(Declaration!$I$4="English",L78,IF(Declaration!$I$4="French",VLOOKUP($L78,Languages!$A$1:$G$5042,2,FALSE),IF(Declaration!$I$4="Spanish",VLOOKUP($L78,Languages!$A$1:$G$5042,3,FALSE),IF(Declaration!$I$4="German",VLOOKUP($L78,Languages!$A$1:$G$5042,4,FALSE),IF(Declaration!$I$4="Chinese",VLOOKUP($L78,Languages!$A$1:$G$5042,5,FALSE),IF(Declaration!$I$4="Japanese",VLOOKUP($L78,Languages!$A$1:$G$5042,6,FALSE),IF(Declaration!$I$4="Portugese",VLOOKUP($L78,Languages!$A$1:$G$5042,7,FALSE)))))))))</f>
        <v>Cattle</v>
      </c>
      <c r="C78" s="103" t="str">
        <f>IF(M78="","",IF(Declaration!$I$4="English",M78,IF(Declaration!$I$4="French",VLOOKUP($M78,Languages!$A$1:$G$5042,2,FALSE),IF(Declaration!$I$4="Spanish",VLOOKUP($M78,Languages!$A$1:$G$5042,3,FALSE),IF(Declaration!$I$4="German",VLOOKUP($M78,Languages!$A$1:$G$5042,4,FALSE),IF(Declaration!$I$4="Chinese",VLOOKUP($M78,Languages!$A$1:$G$5042,5,FALSE),IF(Declaration!$I$4="Japanese",VLOOKUP($M78,Languages!$A$1:$G$5042,6,FALSE),IF(Declaration!$I$4="Portugese",VLOOKUP($M78,Languages!$A$1:$G$5042,7,FALSE)))))))))</f>
        <v>Paraguay</v>
      </c>
      <c r="D78" s="199"/>
      <c r="E78" s="199"/>
      <c r="H78">
        <f t="shared" si="7"/>
        <v>0</v>
      </c>
      <c r="L78" t="s">
        <v>28</v>
      </c>
      <c r="M78" t="s">
        <v>2039</v>
      </c>
      <c r="N78" t="str">
        <f t="shared" si="8"/>
        <v>Cattle</v>
      </c>
      <c r="O78" t="str">
        <f t="shared" si="9"/>
        <v>Cattle</v>
      </c>
    </row>
    <row r="79" spans="2:15" ht="15" x14ac:dyDescent="0.35">
      <c r="B79" s="103" t="str">
        <f>IF(L79="","",IF(Declaration!$I$4="English",L79,IF(Declaration!$I$4="French",VLOOKUP($L79,Languages!$A$1:$G$5042,2,FALSE),IF(Declaration!$I$4="Spanish",VLOOKUP($L79,Languages!$A$1:$G$5042,3,FALSE),IF(Declaration!$I$4="German",VLOOKUP($L79,Languages!$A$1:$G$5042,4,FALSE),IF(Declaration!$I$4="Chinese",VLOOKUP($L79,Languages!$A$1:$G$5042,5,FALSE),IF(Declaration!$I$4="Japanese",VLOOKUP($L79,Languages!$A$1:$G$5042,6,FALSE),IF(Declaration!$I$4="Portugese",VLOOKUP($L79,Languages!$A$1:$G$5042,7,FALSE)))))))))</f>
        <v>Cattle</v>
      </c>
      <c r="C79" s="103" t="str">
        <f>IF(M79="","",IF(Declaration!$I$4="English",M79,IF(Declaration!$I$4="French",VLOOKUP($M79,Languages!$A$1:$G$5042,2,FALSE),IF(Declaration!$I$4="Spanish",VLOOKUP($M79,Languages!$A$1:$G$5042,3,FALSE),IF(Declaration!$I$4="German",VLOOKUP($M79,Languages!$A$1:$G$5042,4,FALSE),IF(Declaration!$I$4="Chinese",VLOOKUP($M79,Languages!$A$1:$G$5042,5,FALSE),IF(Declaration!$I$4="Japanese",VLOOKUP($M79,Languages!$A$1:$G$5042,6,FALSE),IF(Declaration!$I$4="Portugese",VLOOKUP($M79,Languages!$A$1:$G$5042,7,FALSE)))))))))</f>
        <v>South Sudan</v>
      </c>
      <c r="D79" s="199"/>
      <c r="E79" s="199"/>
      <c r="H79">
        <f t="shared" si="7"/>
        <v>0</v>
      </c>
      <c r="L79" t="s">
        <v>28</v>
      </c>
      <c r="M79" t="s">
        <v>2188</v>
      </c>
      <c r="N79" t="str">
        <f t="shared" si="8"/>
        <v>Cattle</v>
      </c>
      <c r="O79" t="str">
        <f t="shared" si="9"/>
        <v>Cattle</v>
      </c>
    </row>
    <row r="80" spans="2:15" ht="15" x14ac:dyDescent="0.35">
      <c r="B80" s="103" t="str">
        <f>IF(L80="","",IF(Declaration!$I$4="English",L80,IF(Declaration!$I$4="French",VLOOKUP($L80,Languages!$A$1:$G$5042,2,FALSE),IF(Declaration!$I$4="Spanish",VLOOKUP($L80,Languages!$A$1:$G$5042,3,FALSE),IF(Declaration!$I$4="German",VLOOKUP($L80,Languages!$A$1:$G$5042,4,FALSE),IF(Declaration!$I$4="Chinese",VLOOKUP($L80,Languages!$A$1:$G$5042,5,FALSE),IF(Declaration!$I$4="Japanese",VLOOKUP($L80,Languages!$A$1:$G$5042,6,FALSE),IF(Declaration!$I$4="Portugese",VLOOKUP($L80,Languages!$A$1:$G$5042,7,FALSE)))))))))</f>
        <v>Cattle</v>
      </c>
      <c r="C80" s="103" t="str">
        <f>IF(M80="","",IF(Declaration!$I$4="English",M80,IF(Declaration!$I$4="French",VLOOKUP($M80,Languages!$A$1:$G$5042,2,FALSE),IF(Declaration!$I$4="Spanish",VLOOKUP($M80,Languages!$A$1:$G$5042,3,FALSE),IF(Declaration!$I$4="German",VLOOKUP($M80,Languages!$A$1:$G$5042,4,FALSE),IF(Declaration!$I$4="Chinese",VLOOKUP($M80,Languages!$A$1:$G$5042,5,FALSE),IF(Declaration!$I$4="Japanese",VLOOKUP($M80,Languages!$A$1:$G$5042,6,FALSE),IF(Declaration!$I$4="Portugese",VLOOKUP($M80,Languages!$A$1:$G$5042,7,FALSE)))))))))</f>
        <v>Uganda</v>
      </c>
      <c r="D80" s="199"/>
      <c r="E80" s="199"/>
      <c r="H80">
        <f t="shared" si="7"/>
        <v>0</v>
      </c>
      <c r="L80" t="s">
        <v>28</v>
      </c>
      <c r="M80" t="s">
        <v>2308</v>
      </c>
      <c r="N80" t="str">
        <f t="shared" si="8"/>
        <v>Cattle</v>
      </c>
      <c r="O80" t="str">
        <f t="shared" si="9"/>
        <v>Cattle</v>
      </c>
    </row>
    <row r="81" spans="2:15" ht="15" x14ac:dyDescent="0.35">
      <c r="B81" s="103" t="str">
        <f>IF(L81="","",IF(Declaration!$I$4="English",L81,IF(Declaration!$I$4="French",VLOOKUP($L81,Languages!$A$1:$G$5042,2,FALSE),IF(Declaration!$I$4="Spanish",VLOOKUP($L81,Languages!$A$1:$G$5042,3,FALSE),IF(Declaration!$I$4="German",VLOOKUP($L81,Languages!$A$1:$G$5042,4,FALSE),IF(Declaration!$I$4="Chinese",VLOOKUP($L81,Languages!$A$1:$G$5042,5,FALSE),IF(Declaration!$I$4="Japanese",VLOOKUP($L81,Languages!$A$1:$G$5042,6,FALSE),IF(Declaration!$I$4="Portugese",VLOOKUP($L81,Languages!$A$1:$G$5042,7,FALSE)))))))))</f>
        <v>Cattle</v>
      </c>
      <c r="C81" s="103" t="str">
        <f>IF(M81="","",IF(Declaration!$I$4="English",M81,IF(Declaration!$I$4="French",VLOOKUP($M81,Languages!$A$1:$G$5042,2,FALSE),IF(Declaration!$I$4="Spanish",VLOOKUP($M81,Languages!$A$1:$G$5042,3,FALSE),IF(Declaration!$I$4="German",VLOOKUP($M81,Languages!$A$1:$G$5042,4,FALSE),IF(Declaration!$I$4="Chinese",VLOOKUP($M81,Languages!$A$1:$G$5042,5,FALSE),IF(Declaration!$I$4="Japanese",VLOOKUP($M81,Languages!$A$1:$G$5042,6,FALSE),IF(Declaration!$I$4="Portugese",VLOOKUP($M81,Languages!$A$1:$G$5042,7,FALSE)))))))))</f>
        <v>Zambia</v>
      </c>
      <c r="D81" s="199"/>
      <c r="E81" s="199"/>
      <c r="H81">
        <f t="shared" si="7"/>
        <v>0</v>
      </c>
      <c r="L81" t="s">
        <v>28</v>
      </c>
      <c r="M81" t="s">
        <v>2370</v>
      </c>
      <c r="N81" t="str">
        <f t="shared" si="8"/>
        <v>Cattle</v>
      </c>
      <c r="O81" t="str">
        <f t="shared" si="9"/>
        <v>Cattle</v>
      </c>
    </row>
    <row r="82" spans="2:15" ht="15" x14ac:dyDescent="0.35">
      <c r="B82" s="103" t="str">
        <f>IF(L82="","",IF(Declaration!$I$4="English",L82,IF(Declaration!$I$4="French",VLOOKUP($L82,Languages!$A$1:$G$5042,2,FALSE),IF(Declaration!$I$4="Spanish",VLOOKUP($L82,Languages!$A$1:$G$5042,3,FALSE),IF(Declaration!$I$4="German",VLOOKUP($L82,Languages!$A$1:$G$5042,4,FALSE),IF(Declaration!$I$4="Chinese",VLOOKUP($L82,Languages!$A$1:$G$5042,5,FALSE),IF(Declaration!$I$4="Japanese",VLOOKUP($L82,Languages!$A$1:$G$5042,6,FALSE),IF(Declaration!$I$4="Portugese",VLOOKUP($L82,Languages!$A$1:$G$5042,7,FALSE)))))))))</f>
        <v>Cement</v>
      </c>
      <c r="C82" s="103" t="str">
        <f>IF(M82="","",IF(Declaration!$I$4="English",M82,IF(Declaration!$I$4="French",VLOOKUP($M82,Languages!$A$1:$G$5042,2,FALSE),IF(Declaration!$I$4="Spanish",VLOOKUP($M82,Languages!$A$1:$G$5042,3,FALSE),IF(Declaration!$I$4="German",VLOOKUP($M82,Languages!$A$1:$G$5042,4,FALSE),IF(Declaration!$I$4="Chinese",VLOOKUP($M82,Languages!$A$1:$G$5042,5,FALSE),IF(Declaration!$I$4="Japanese",VLOOKUP($M82,Languages!$A$1:$G$5042,6,FALSE),IF(Declaration!$I$4="Portugese",VLOOKUP($M82,Languages!$A$1:$G$5042,7,FALSE)))))))))</f>
        <v>North Korea</v>
      </c>
      <c r="D82" s="199"/>
      <c r="E82" s="199"/>
      <c r="H82">
        <f t="shared" si="7"/>
        <v>0</v>
      </c>
      <c r="L82" t="s">
        <v>102</v>
      </c>
      <c r="M82" t="s">
        <v>5055</v>
      </c>
      <c r="N82" t="str">
        <f t="shared" si="8"/>
        <v>Cement</v>
      </c>
      <c r="O82" t="str">
        <f t="shared" si="9"/>
        <v>Cement</v>
      </c>
    </row>
    <row r="83" spans="2:15" ht="15" x14ac:dyDescent="0.35">
      <c r="B83" s="103" t="str">
        <f>IF(L83="","",IF(Declaration!$I$4="English",L83,IF(Declaration!$I$4="French",VLOOKUP($L83,Languages!$A$1:$G$5042,2,FALSE),IF(Declaration!$I$4="Spanish",VLOOKUP($L83,Languages!$A$1:$G$5042,3,FALSE),IF(Declaration!$I$4="German",VLOOKUP($L83,Languages!$A$1:$G$5042,4,FALSE),IF(Declaration!$I$4="Chinese",VLOOKUP($L83,Languages!$A$1:$G$5042,5,FALSE),IF(Declaration!$I$4="Japanese",VLOOKUP($L83,Languages!$A$1:$G$5042,6,FALSE),IF(Declaration!$I$4="Portugese",VLOOKUP($L83,Languages!$A$1:$G$5042,7,FALSE)))))))))</f>
        <v>Ceramics</v>
      </c>
      <c r="C83" s="103" t="str">
        <f>IF(M83="","",IF(Declaration!$I$4="English",M83,IF(Declaration!$I$4="French",VLOOKUP($M83,Languages!$A$1:$G$5042,2,FALSE),IF(Declaration!$I$4="Spanish",VLOOKUP($M83,Languages!$A$1:$G$5042,3,FALSE),IF(Declaration!$I$4="German",VLOOKUP($M83,Languages!$A$1:$G$5042,4,FALSE),IF(Declaration!$I$4="Chinese",VLOOKUP($M83,Languages!$A$1:$G$5042,5,FALSE),IF(Declaration!$I$4="Japanese",VLOOKUP($M83,Languages!$A$1:$G$5042,6,FALSE),IF(Declaration!$I$4="Portugese",VLOOKUP($M83,Languages!$A$1:$G$5042,7,FALSE)))))))))</f>
        <v>Brazil</v>
      </c>
      <c r="D83" s="199"/>
      <c r="E83" s="199"/>
      <c r="H83">
        <f t="shared" si="7"/>
        <v>0</v>
      </c>
      <c r="L83" t="s">
        <v>103</v>
      </c>
      <c r="M83" t="s">
        <v>1383</v>
      </c>
      <c r="N83" t="str">
        <f t="shared" si="8"/>
        <v>Ceramics</v>
      </c>
      <c r="O83" t="str">
        <f t="shared" si="9"/>
        <v>Ceramics</v>
      </c>
    </row>
    <row r="84" spans="2:15" ht="15" x14ac:dyDescent="0.35">
      <c r="B84" s="103" t="str">
        <f>IF(L84="","",IF(Declaration!$I$4="English",L84,IF(Declaration!$I$4="French",VLOOKUP($L84,Languages!$A$1:$G$5042,2,FALSE),IF(Declaration!$I$4="Spanish",VLOOKUP($L84,Languages!$A$1:$G$5042,3,FALSE),IF(Declaration!$I$4="German",VLOOKUP($L84,Languages!$A$1:$G$5042,4,FALSE),IF(Declaration!$I$4="Chinese",VLOOKUP($L84,Languages!$A$1:$G$5042,5,FALSE),IF(Declaration!$I$4="Japanese",VLOOKUP($L84,Languages!$A$1:$G$5042,6,FALSE),IF(Declaration!$I$4="Portugese",VLOOKUP($L84,Languages!$A$1:$G$5042,7,FALSE)))))))))</f>
        <v>Cereal Grains</v>
      </c>
      <c r="C84" s="103" t="str">
        <f>IF(M84="","",IF(Declaration!$I$4="English",M84,IF(Declaration!$I$4="French",VLOOKUP($M84,Languages!$A$1:$G$5042,2,FALSE),IF(Declaration!$I$4="Spanish",VLOOKUP($M84,Languages!$A$1:$G$5042,3,FALSE),IF(Declaration!$I$4="German",VLOOKUP($M84,Languages!$A$1:$G$5042,4,FALSE),IF(Declaration!$I$4="Chinese",VLOOKUP($M84,Languages!$A$1:$G$5042,5,FALSE),IF(Declaration!$I$4="Japanese",VLOOKUP($M84,Languages!$A$1:$G$5042,6,FALSE),IF(Declaration!$I$4="Portugese",VLOOKUP($M84,Languages!$A$1:$G$5042,7,FALSE)))))))))</f>
        <v>El Salvador</v>
      </c>
      <c r="D84" s="199"/>
      <c r="E84" s="199"/>
      <c r="H84">
        <f t="shared" si="7"/>
        <v>0</v>
      </c>
      <c r="L84" t="s">
        <v>29</v>
      </c>
      <c r="M84" t="s">
        <v>1567</v>
      </c>
      <c r="N84" t="str">
        <f t="shared" si="8"/>
        <v>Cereal Grains</v>
      </c>
      <c r="O84" t="str">
        <f t="shared" si="9"/>
        <v>Cereal Grains</v>
      </c>
    </row>
    <row r="85" spans="2:15" ht="15" x14ac:dyDescent="0.35">
      <c r="B85" s="103" t="str">
        <f>IF(L85="","",IF(Declaration!$I$4="English",L85,IF(Declaration!$I$4="French",VLOOKUP($L85,Languages!$A$1:$G$5042,2,FALSE),IF(Declaration!$I$4="Spanish",VLOOKUP($L85,Languages!$A$1:$G$5042,3,FALSE),IF(Declaration!$I$4="German",VLOOKUP($L85,Languages!$A$1:$G$5042,4,FALSE),IF(Declaration!$I$4="Chinese",VLOOKUP($L85,Languages!$A$1:$G$5042,5,FALSE),IF(Declaration!$I$4="Japanese",VLOOKUP($L85,Languages!$A$1:$G$5042,6,FALSE),IF(Declaration!$I$4="Portugese",VLOOKUP($L85,Languages!$A$1:$G$5042,7,FALSE)))))))))</f>
        <v>Charcoal</v>
      </c>
      <c r="C85" s="103" t="str">
        <f>IF(M85="","",IF(Declaration!$I$4="English",M85,IF(Declaration!$I$4="French",VLOOKUP($M85,Languages!$A$1:$G$5042,2,FALSE),IF(Declaration!$I$4="Spanish",VLOOKUP($M85,Languages!$A$1:$G$5042,3,FALSE),IF(Declaration!$I$4="German",VLOOKUP($M85,Languages!$A$1:$G$5042,4,FALSE),IF(Declaration!$I$4="Chinese",VLOOKUP($M85,Languages!$A$1:$G$5042,5,FALSE),IF(Declaration!$I$4="Japanese",VLOOKUP($M85,Languages!$A$1:$G$5042,6,FALSE),IF(Declaration!$I$4="Portugese",VLOOKUP($M85,Languages!$A$1:$G$5042,7,FALSE)))))))))</f>
        <v>Brazil</v>
      </c>
      <c r="D85" s="199"/>
      <c r="E85" s="199"/>
      <c r="H85">
        <f t="shared" si="7"/>
        <v>0</v>
      </c>
      <c r="L85" t="s">
        <v>30</v>
      </c>
      <c r="M85" t="s">
        <v>1383</v>
      </c>
      <c r="N85" t="str">
        <f t="shared" si="8"/>
        <v>Charcoal</v>
      </c>
      <c r="O85" t="str">
        <f t="shared" si="9"/>
        <v>Charcoal</v>
      </c>
    </row>
    <row r="86" spans="2:15" ht="15" x14ac:dyDescent="0.35">
      <c r="B86" s="103" t="str">
        <f>IF(L86="","",IF(Declaration!$I$4="English",L86,IF(Declaration!$I$4="French",VLOOKUP($L86,Languages!$A$1:$G$5042,2,FALSE),IF(Declaration!$I$4="Spanish",VLOOKUP($L86,Languages!$A$1:$G$5042,3,FALSE),IF(Declaration!$I$4="German",VLOOKUP($L86,Languages!$A$1:$G$5042,4,FALSE),IF(Declaration!$I$4="Chinese",VLOOKUP($L86,Languages!$A$1:$G$5042,5,FALSE),IF(Declaration!$I$4="Japanese",VLOOKUP($L86,Languages!$A$1:$G$5042,6,FALSE),IF(Declaration!$I$4="Portugese",VLOOKUP($L86,Languages!$A$1:$G$5042,7,FALSE)))))))))</f>
        <v>Charcoal</v>
      </c>
      <c r="C86" s="103" t="str">
        <f>IF(M86="","",IF(Declaration!$I$4="English",M86,IF(Declaration!$I$4="French",VLOOKUP($M86,Languages!$A$1:$G$5042,2,FALSE),IF(Declaration!$I$4="Spanish",VLOOKUP($M86,Languages!$A$1:$G$5042,3,FALSE),IF(Declaration!$I$4="German",VLOOKUP($M86,Languages!$A$1:$G$5042,4,FALSE),IF(Declaration!$I$4="Chinese",VLOOKUP($M86,Languages!$A$1:$G$5042,5,FALSE),IF(Declaration!$I$4="Japanese",VLOOKUP($M86,Languages!$A$1:$G$5042,6,FALSE),IF(Declaration!$I$4="Portugese",VLOOKUP($M86,Languages!$A$1:$G$5042,7,FALSE)))))))))</f>
        <v>Uganda</v>
      </c>
      <c r="D86" s="199"/>
      <c r="E86" s="199"/>
      <c r="H86">
        <f t="shared" si="7"/>
        <v>0</v>
      </c>
      <c r="L86" t="s">
        <v>30</v>
      </c>
      <c r="M86" t="s">
        <v>2308</v>
      </c>
      <c r="N86" t="str">
        <f t="shared" si="8"/>
        <v>Charcoal</v>
      </c>
      <c r="O86" t="str">
        <f t="shared" si="9"/>
        <v>Charcoal</v>
      </c>
    </row>
    <row r="87" spans="2:15" ht="15" x14ac:dyDescent="0.35">
      <c r="B87" s="103" t="str">
        <f>IF(L87="","",IF(Declaration!$I$4="English",L87,IF(Declaration!$I$4="French",VLOOKUP($L87,Languages!$A$1:$G$5042,2,FALSE),IF(Declaration!$I$4="Spanish",VLOOKUP($L87,Languages!$A$1:$G$5042,3,FALSE),IF(Declaration!$I$4="German",VLOOKUP($L87,Languages!$A$1:$G$5042,4,FALSE),IF(Declaration!$I$4="Chinese",VLOOKUP($L87,Languages!$A$1:$G$5042,5,FALSE),IF(Declaration!$I$4="Japanese",VLOOKUP($L87,Languages!$A$1:$G$5042,6,FALSE),IF(Declaration!$I$4="Portugese",VLOOKUP($L87,Languages!$A$1:$G$5042,7,FALSE)))))))))</f>
        <v>Chile Peppers</v>
      </c>
      <c r="C87" s="103" t="str">
        <f>IF(M87="","",IF(Declaration!$I$4="English",M87,IF(Declaration!$I$4="French",VLOOKUP($M87,Languages!$A$1:$G$5042,2,FALSE),IF(Declaration!$I$4="Spanish",VLOOKUP($M87,Languages!$A$1:$G$5042,3,FALSE),IF(Declaration!$I$4="German",VLOOKUP($M87,Languages!$A$1:$G$5042,4,FALSE),IF(Declaration!$I$4="Chinese",VLOOKUP($M87,Languages!$A$1:$G$5042,5,FALSE),IF(Declaration!$I$4="Japanese",VLOOKUP($M87,Languages!$A$1:$G$5042,6,FALSE),IF(Declaration!$I$4="Portugese",VLOOKUP($M87,Languages!$A$1:$G$5042,7,FALSE)))))))))</f>
        <v>Mexico</v>
      </c>
      <c r="D87" s="199"/>
      <c r="E87" s="199"/>
      <c r="H87">
        <f t="shared" si="7"/>
        <v>0</v>
      </c>
      <c r="L87" t="s">
        <v>31</v>
      </c>
      <c r="M87" t="s">
        <v>1906</v>
      </c>
      <c r="N87" t="str">
        <f t="shared" si="8"/>
        <v>Chile Peppers</v>
      </c>
      <c r="O87" t="str">
        <f t="shared" si="9"/>
        <v>Chile Peppers</v>
      </c>
    </row>
    <row r="88" spans="2:15" ht="15" x14ac:dyDescent="0.35">
      <c r="B88" s="103" t="str">
        <f>IF(L88="","",IF(Declaration!$I$4="English",L88,IF(Declaration!$I$4="French",VLOOKUP($L88,Languages!$A$1:$G$5042,2,FALSE),IF(Declaration!$I$4="Spanish",VLOOKUP($L88,Languages!$A$1:$G$5042,3,FALSE),IF(Declaration!$I$4="German",VLOOKUP($L88,Languages!$A$1:$G$5042,4,FALSE),IF(Declaration!$I$4="Chinese",VLOOKUP($L88,Languages!$A$1:$G$5042,5,FALSE),IF(Declaration!$I$4="Japanese",VLOOKUP($L88,Languages!$A$1:$G$5042,6,FALSE),IF(Declaration!$I$4="Portugese",VLOOKUP($L88,Languages!$A$1:$G$5042,7,FALSE)))))))))</f>
        <v>Christmas Decorations</v>
      </c>
      <c r="C88" s="103" t="str">
        <f>IF(M88="","",IF(Declaration!$I$4="English",M88,IF(Declaration!$I$4="French",VLOOKUP($M88,Languages!$A$1:$G$5042,2,FALSE),IF(Declaration!$I$4="Spanish",VLOOKUP($M88,Languages!$A$1:$G$5042,3,FALSE),IF(Declaration!$I$4="German",VLOOKUP($M88,Languages!$A$1:$G$5042,4,FALSE),IF(Declaration!$I$4="Chinese",VLOOKUP($M88,Languages!$A$1:$G$5042,5,FALSE),IF(Declaration!$I$4="Japanese",VLOOKUP($M88,Languages!$A$1:$G$5042,6,FALSE),IF(Declaration!$I$4="Portugese",VLOOKUP($M88,Languages!$A$1:$G$5042,7,FALSE)))))))))</f>
        <v>China</v>
      </c>
      <c r="D88" s="199"/>
      <c r="E88" s="199"/>
      <c r="H88">
        <f t="shared" si="7"/>
        <v>0</v>
      </c>
      <c r="L88" t="s">
        <v>104</v>
      </c>
      <c r="M88" t="s">
        <v>1448</v>
      </c>
      <c r="N88" t="str">
        <f t="shared" si="8"/>
        <v>Christmas Decorations</v>
      </c>
      <c r="O88" t="str">
        <f t="shared" si="9"/>
        <v>Christmas Decorations</v>
      </c>
    </row>
    <row r="89" spans="2:15" ht="15" x14ac:dyDescent="0.35">
      <c r="B89" s="103" t="str">
        <f>IF(L89="","",IF(Declaration!$I$4="English",L89,IF(Declaration!$I$4="French",VLOOKUP($L89,Languages!$A$1:$G$5042,2,FALSE),IF(Declaration!$I$4="Spanish",VLOOKUP($L89,Languages!$A$1:$G$5042,3,FALSE),IF(Declaration!$I$4="German",VLOOKUP($L89,Languages!$A$1:$G$5042,4,FALSE),IF(Declaration!$I$4="Chinese",VLOOKUP($L89,Languages!$A$1:$G$5042,5,FALSE),IF(Declaration!$I$4="Japanese",VLOOKUP($L89,Languages!$A$1:$G$5042,6,FALSE),IF(Declaration!$I$4="Portugese",VLOOKUP($L89,Languages!$A$1:$G$5042,7,FALSE)))))))))</f>
        <v>Citrus Fruits</v>
      </c>
      <c r="C89" s="103" t="str">
        <f>IF(M89="","",IF(Declaration!$I$4="English",M89,IF(Declaration!$I$4="French",VLOOKUP($M89,Languages!$A$1:$G$5042,2,FALSE),IF(Declaration!$I$4="Spanish",VLOOKUP($M89,Languages!$A$1:$G$5042,3,FALSE),IF(Declaration!$I$4="German",VLOOKUP($M89,Languages!$A$1:$G$5042,4,FALSE),IF(Declaration!$I$4="Chinese",VLOOKUP($M89,Languages!$A$1:$G$5042,5,FALSE),IF(Declaration!$I$4="Japanese",VLOOKUP($M89,Languages!$A$1:$G$5042,6,FALSE),IF(Declaration!$I$4="Portugese",VLOOKUP($M89,Languages!$A$1:$G$5042,7,FALSE)))))))))</f>
        <v>Belize</v>
      </c>
      <c r="D89" s="199"/>
      <c r="E89" s="199"/>
      <c r="H89">
        <f t="shared" si="7"/>
        <v>0</v>
      </c>
      <c r="L89" t="s">
        <v>32</v>
      </c>
      <c r="M89" t="s">
        <v>1350</v>
      </c>
      <c r="N89" t="str">
        <f t="shared" si="8"/>
        <v>Citrus Fruits</v>
      </c>
      <c r="O89" t="str">
        <f t="shared" si="9"/>
        <v>Citrus Fruits</v>
      </c>
    </row>
    <row r="90" spans="2:15" ht="15" x14ac:dyDescent="0.35">
      <c r="B90" s="103" t="str">
        <f>IF(L90="","",IF(Declaration!$I$4="English",L90,IF(Declaration!$I$4="French",VLOOKUP($L90,Languages!$A$1:$G$5042,2,FALSE),IF(Declaration!$I$4="Spanish",VLOOKUP($L90,Languages!$A$1:$G$5042,3,FALSE),IF(Declaration!$I$4="German",VLOOKUP($L90,Languages!$A$1:$G$5042,4,FALSE),IF(Declaration!$I$4="Chinese",VLOOKUP($L90,Languages!$A$1:$G$5042,5,FALSE),IF(Declaration!$I$4="Japanese",VLOOKUP($L90,Languages!$A$1:$G$5042,6,FALSE),IF(Declaration!$I$4="Portugese",VLOOKUP($L90,Languages!$A$1:$G$5042,7,FALSE)))))))))</f>
        <v>Citrus Fruits</v>
      </c>
      <c r="C90" s="103" t="str">
        <f>IF(M90="","",IF(Declaration!$I$4="English",M90,IF(Declaration!$I$4="French",VLOOKUP($M90,Languages!$A$1:$G$5042,2,FALSE),IF(Declaration!$I$4="Spanish",VLOOKUP($M90,Languages!$A$1:$G$5042,3,FALSE),IF(Declaration!$I$4="German",VLOOKUP($M90,Languages!$A$1:$G$5042,4,FALSE),IF(Declaration!$I$4="Chinese",VLOOKUP($M90,Languages!$A$1:$G$5042,5,FALSE),IF(Declaration!$I$4="Japanese",VLOOKUP($M90,Languages!$A$1:$G$5042,6,FALSE),IF(Declaration!$I$4="Portugese",VLOOKUP($M90,Languages!$A$1:$G$5042,7,FALSE)))))))))</f>
        <v>Turkey</v>
      </c>
      <c r="D90" s="199"/>
      <c r="E90" s="199"/>
      <c r="H90">
        <f t="shared" si="7"/>
        <v>0</v>
      </c>
      <c r="L90" t="s">
        <v>32</v>
      </c>
      <c r="M90" t="s">
        <v>2292</v>
      </c>
      <c r="N90" t="str">
        <f t="shared" si="8"/>
        <v>Citrus Fruits</v>
      </c>
      <c r="O90" t="str">
        <f t="shared" si="9"/>
        <v>Citrus Fruits</v>
      </c>
    </row>
    <row r="91" spans="2:15" ht="15" x14ac:dyDescent="0.35">
      <c r="B91" s="103" t="str">
        <f>IF(L91="","",IF(Declaration!$I$4="English",L91,IF(Declaration!$I$4="French",VLOOKUP($L91,Languages!$A$1:$G$5042,2,FALSE),IF(Declaration!$I$4="Spanish",VLOOKUP($L91,Languages!$A$1:$G$5042,3,FALSE),IF(Declaration!$I$4="German",VLOOKUP($L91,Languages!$A$1:$G$5042,4,FALSE),IF(Declaration!$I$4="Chinese",VLOOKUP($L91,Languages!$A$1:$G$5042,5,FALSE),IF(Declaration!$I$4="Japanese",VLOOKUP($L91,Languages!$A$1:$G$5042,6,FALSE),IF(Declaration!$I$4="Portugese",VLOOKUP($L91,Languages!$A$1:$G$5042,7,FALSE)))))))))</f>
        <v>Cloves</v>
      </c>
      <c r="C91" s="103" t="str">
        <f>IF(M91="","",IF(Declaration!$I$4="English",M91,IF(Declaration!$I$4="French",VLOOKUP($M91,Languages!$A$1:$G$5042,2,FALSE),IF(Declaration!$I$4="Spanish",VLOOKUP($M91,Languages!$A$1:$G$5042,3,FALSE),IF(Declaration!$I$4="German",VLOOKUP($M91,Languages!$A$1:$G$5042,4,FALSE),IF(Declaration!$I$4="Chinese",VLOOKUP($M91,Languages!$A$1:$G$5042,5,FALSE),IF(Declaration!$I$4="Japanese",VLOOKUP($M91,Languages!$A$1:$G$5042,6,FALSE),IF(Declaration!$I$4="Portugese",VLOOKUP($M91,Languages!$A$1:$G$5042,7,FALSE)))))))))</f>
        <v>Tanzania</v>
      </c>
      <c r="D91" s="199"/>
      <c r="E91" s="199"/>
      <c r="H91">
        <f t="shared" si="7"/>
        <v>0</v>
      </c>
      <c r="L91" t="s">
        <v>33</v>
      </c>
      <c r="M91" t="s">
        <v>5069</v>
      </c>
      <c r="N91" t="str">
        <f t="shared" si="8"/>
        <v>Cloves</v>
      </c>
      <c r="O91" t="str">
        <f t="shared" si="9"/>
        <v>Cloves</v>
      </c>
    </row>
    <row r="92" spans="2:15" ht="15" x14ac:dyDescent="0.35">
      <c r="B92" s="103" t="str">
        <f>IF(L92="","",IF(Declaration!$I$4="English",L92,IF(Declaration!$I$4="French",VLOOKUP($L92,Languages!$A$1:$G$5042,2,FALSE),IF(Declaration!$I$4="Spanish",VLOOKUP($L92,Languages!$A$1:$G$5042,3,FALSE),IF(Declaration!$I$4="German",VLOOKUP($L92,Languages!$A$1:$G$5042,4,FALSE),IF(Declaration!$I$4="Chinese",VLOOKUP($L92,Languages!$A$1:$G$5042,5,FALSE),IF(Declaration!$I$4="Japanese",VLOOKUP($L92,Languages!$A$1:$G$5042,6,FALSE),IF(Declaration!$I$4="Portugese",VLOOKUP($L92,Languages!$A$1:$G$5042,7,FALSE)))))))))</f>
        <v>Coal</v>
      </c>
      <c r="C92" s="103" t="str">
        <f>IF(M92="","",IF(Declaration!$I$4="English",M92,IF(Declaration!$I$4="French",VLOOKUP($M92,Languages!$A$1:$G$5042,2,FALSE),IF(Declaration!$I$4="Spanish",VLOOKUP($M92,Languages!$A$1:$G$5042,3,FALSE),IF(Declaration!$I$4="German",VLOOKUP($M92,Languages!$A$1:$G$5042,4,FALSE),IF(Declaration!$I$4="Chinese",VLOOKUP($M92,Languages!$A$1:$G$5042,5,FALSE),IF(Declaration!$I$4="Japanese",VLOOKUP($M92,Languages!$A$1:$G$5042,6,FALSE),IF(Declaration!$I$4="Portugese",VLOOKUP($M92,Languages!$A$1:$G$5042,7,FALSE)))))))))</f>
        <v>Afghanistan</v>
      </c>
      <c r="D92" s="199"/>
      <c r="E92" s="199"/>
      <c r="H92">
        <f t="shared" si="7"/>
        <v>0</v>
      </c>
      <c r="L92" t="s">
        <v>143</v>
      </c>
      <c r="M92" t="s">
        <v>1255</v>
      </c>
      <c r="N92" t="str">
        <f t="shared" si="8"/>
        <v>Coal</v>
      </c>
      <c r="O92" t="str">
        <f t="shared" si="9"/>
        <v>Coal</v>
      </c>
    </row>
    <row r="93" spans="2:15" ht="15" x14ac:dyDescent="0.35">
      <c r="B93" s="103" t="str">
        <f>IF(L93="","",IF(Declaration!$I$4="English",L93,IF(Declaration!$I$4="French",VLOOKUP($L93,Languages!$A$1:$G$5042,2,FALSE),IF(Declaration!$I$4="Spanish",VLOOKUP($L93,Languages!$A$1:$G$5042,3,FALSE),IF(Declaration!$I$4="German",VLOOKUP($L93,Languages!$A$1:$G$5042,4,FALSE),IF(Declaration!$I$4="Chinese",VLOOKUP($L93,Languages!$A$1:$G$5042,5,FALSE),IF(Declaration!$I$4="Japanese",VLOOKUP($L93,Languages!$A$1:$G$5042,6,FALSE),IF(Declaration!$I$4="Portugese",VLOOKUP($L93,Languages!$A$1:$G$5042,7,FALSE)))))))))</f>
        <v>Coal</v>
      </c>
      <c r="C93" s="103" t="str">
        <f>IF(M93="","",IF(Declaration!$I$4="English",M93,IF(Declaration!$I$4="French",VLOOKUP($M93,Languages!$A$1:$G$5042,2,FALSE),IF(Declaration!$I$4="Spanish",VLOOKUP($M93,Languages!$A$1:$G$5042,3,FALSE),IF(Declaration!$I$4="German",VLOOKUP($M93,Languages!$A$1:$G$5042,4,FALSE),IF(Declaration!$I$4="Chinese",VLOOKUP($M93,Languages!$A$1:$G$5042,5,FALSE),IF(Declaration!$I$4="Japanese",VLOOKUP($M93,Languages!$A$1:$G$5042,6,FALSE),IF(Declaration!$I$4="Portugese",VLOOKUP($M93,Languages!$A$1:$G$5042,7,FALSE)))))))))</f>
        <v>China</v>
      </c>
      <c r="D93" s="199"/>
      <c r="E93" s="199"/>
      <c r="H93">
        <f t="shared" si="7"/>
        <v>0</v>
      </c>
      <c r="L93" t="s">
        <v>143</v>
      </c>
      <c r="M93" t="s">
        <v>1448</v>
      </c>
      <c r="N93" t="str">
        <f t="shared" si="8"/>
        <v>Coal</v>
      </c>
      <c r="O93" t="str">
        <f t="shared" si="9"/>
        <v>Coal</v>
      </c>
    </row>
    <row r="94" spans="2:15" ht="15" x14ac:dyDescent="0.35">
      <c r="B94" s="103" t="str">
        <f>IF(L94="","",IF(Declaration!$I$4="English",L94,IF(Declaration!$I$4="French",VLOOKUP($L94,Languages!$A$1:$G$5042,2,FALSE),IF(Declaration!$I$4="Spanish",VLOOKUP($L94,Languages!$A$1:$G$5042,3,FALSE),IF(Declaration!$I$4="German",VLOOKUP($L94,Languages!$A$1:$G$5042,4,FALSE),IF(Declaration!$I$4="Chinese",VLOOKUP($L94,Languages!$A$1:$G$5042,5,FALSE),IF(Declaration!$I$4="Japanese",VLOOKUP($L94,Languages!$A$1:$G$5042,6,FALSE),IF(Declaration!$I$4="Portugese",VLOOKUP($L94,Languages!$A$1:$G$5042,7,FALSE)))))))))</f>
        <v>Coal</v>
      </c>
      <c r="C94" s="103" t="str">
        <f>IF(M94="","",IF(Declaration!$I$4="English",M94,IF(Declaration!$I$4="French",VLOOKUP($M94,Languages!$A$1:$G$5042,2,FALSE),IF(Declaration!$I$4="Spanish",VLOOKUP($M94,Languages!$A$1:$G$5042,3,FALSE),IF(Declaration!$I$4="German",VLOOKUP($M94,Languages!$A$1:$G$5042,4,FALSE),IF(Declaration!$I$4="Chinese",VLOOKUP($M94,Languages!$A$1:$G$5042,5,FALSE),IF(Declaration!$I$4="Japanese",VLOOKUP($M94,Languages!$A$1:$G$5042,6,FALSE),IF(Declaration!$I$4="Portugese",VLOOKUP($M94,Languages!$A$1:$G$5042,7,FALSE)))))))))</f>
        <v>Colombia</v>
      </c>
      <c r="D94" s="199"/>
      <c r="E94" s="199"/>
      <c r="H94">
        <f t="shared" si="7"/>
        <v>0</v>
      </c>
      <c r="L94" t="s">
        <v>143</v>
      </c>
      <c r="M94" t="s">
        <v>1470</v>
      </c>
      <c r="N94" t="str">
        <f t="shared" si="8"/>
        <v>Coal</v>
      </c>
      <c r="O94" t="str">
        <f t="shared" si="9"/>
        <v>Coal</v>
      </c>
    </row>
    <row r="95" spans="2:15" ht="15" x14ac:dyDescent="0.35">
      <c r="B95" s="103" t="str">
        <f>IF(L95="","",IF(Declaration!$I$4="English",L95,IF(Declaration!$I$4="French",VLOOKUP($L95,Languages!$A$1:$G$5042,2,FALSE),IF(Declaration!$I$4="Spanish",VLOOKUP($L95,Languages!$A$1:$G$5042,3,FALSE),IF(Declaration!$I$4="German",VLOOKUP($L95,Languages!$A$1:$G$5042,4,FALSE),IF(Declaration!$I$4="Chinese",VLOOKUP($L95,Languages!$A$1:$G$5042,5,FALSE),IF(Declaration!$I$4="Japanese",VLOOKUP($L95,Languages!$A$1:$G$5042,6,FALSE),IF(Declaration!$I$4="Portugese",VLOOKUP($L95,Languages!$A$1:$G$5042,7,FALSE)))))))))</f>
        <v>Coal</v>
      </c>
      <c r="C95" s="103" t="str">
        <f>IF(M95="","",IF(Declaration!$I$4="English",M95,IF(Declaration!$I$4="French",VLOOKUP($M95,Languages!$A$1:$G$5042,2,FALSE),IF(Declaration!$I$4="Spanish",VLOOKUP($M95,Languages!$A$1:$G$5042,3,FALSE),IF(Declaration!$I$4="German",VLOOKUP($M95,Languages!$A$1:$G$5042,4,FALSE),IF(Declaration!$I$4="Chinese",VLOOKUP($M95,Languages!$A$1:$G$5042,5,FALSE),IF(Declaration!$I$4="Japanese",VLOOKUP($M95,Languages!$A$1:$G$5042,6,FALSE),IF(Declaration!$I$4="Portugese",VLOOKUP($M95,Languages!$A$1:$G$5042,7,FALSE)))))))))</f>
        <v>Mongolia</v>
      </c>
      <c r="D95" s="199"/>
      <c r="E95" s="199"/>
      <c r="H95">
        <f t="shared" si="7"/>
        <v>0</v>
      </c>
      <c r="L95" t="s">
        <v>143</v>
      </c>
      <c r="M95" t="s">
        <v>1930</v>
      </c>
      <c r="N95" t="str">
        <f t="shared" si="8"/>
        <v>Coal</v>
      </c>
      <c r="O95" t="str">
        <f t="shared" si="9"/>
        <v>Coal</v>
      </c>
    </row>
    <row r="96" spans="2:15" ht="15" x14ac:dyDescent="0.35">
      <c r="B96" s="103" t="str">
        <f>IF(L96="","",IF(Declaration!$I$4="English",L96,IF(Declaration!$I$4="French",VLOOKUP($L96,Languages!$A$1:$G$5042,2,FALSE),IF(Declaration!$I$4="Spanish",VLOOKUP($L96,Languages!$A$1:$G$5042,3,FALSE),IF(Declaration!$I$4="German",VLOOKUP($L96,Languages!$A$1:$G$5042,4,FALSE),IF(Declaration!$I$4="Chinese",VLOOKUP($L96,Languages!$A$1:$G$5042,5,FALSE),IF(Declaration!$I$4="Japanese",VLOOKUP($L96,Languages!$A$1:$G$5042,6,FALSE),IF(Declaration!$I$4="Portugese",VLOOKUP($L96,Languages!$A$1:$G$5042,7,FALSE)))))))))</f>
        <v>Coal</v>
      </c>
      <c r="C96" s="103" t="str">
        <f>IF(M96="","",IF(Declaration!$I$4="English",M96,IF(Declaration!$I$4="French",VLOOKUP($M96,Languages!$A$1:$G$5042,2,FALSE),IF(Declaration!$I$4="Spanish",VLOOKUP($M96,Languages!$A$1:$G$5042,3,FALSE),IF(Declaration!$I$4="German",VLOOKUP($M96,Languages!$A$1:$G$5042,4,FALSE),IF(Declaration!$I$4="Chinese",VLOOKUP($M96,Languages!$A$1:$G$5042,5,FALSE),IF(Declaration!$I$4="Japanese",VLOOKUP($M96,Languages!$A$1:$G$5042,6,FALSE),IF(Declaration!$I$4="Portugese",VLOOKUP($M96,Languages!$A$1:$G$5042,7,FALSE)))))))))</f>
        <v>North Korea</v>
      </c>
      <c r="D96" s="199"/>
      <c r="E96" s="199"/>
      <c r="H96">
        <f t="shared" si="7"/>
        <v>0</v>
      </c>
      <c r="L96" t="s">
        <v>143</v>
      </c>
      <c r="M96" t="s">
        <v>5055</v>
      </c>
      <c r="N96" t="str">
        <f t="shared" si="8"/>
        <v>Coal</v>
      </c>
      <c r="O96" t="str">
        <f t="shared" si="9"/>
        <v>Coal</v>
      </c>
    </row>
    <row r="97" spans="2:15" ht="15" x14ac:dyDescent="0.35">
      <c r="B97" s="103" t="str">
        <f>IF(L97="","",IF(Declaration!$I$4="English",L97,IF(Declaration!$I$4="French",VLOOKUP($L97,Languages!$A$1:$G$5042,2,FALSE),IF(Declaration!$I$4="Spanish",VLOOKUP($L97,Languages!$A$1:$G$5042,3,FALSE),IF(Declaration!$I$4="German",VLOOKUP($L97,Languages!$A$1:$G$5042,4,FALSE),IF(Declaration!$I$4="Chinese",VLOOKUP($L97,Languages!$A$1:$G$5042,5,FALSE),IF(Declaration!$I$4="Japanese",VLOOKUP($L97,Languages!$A$1:$G$5042,6,FALSE),IF(Declaration!$I$4="Portugese",VLOOKUP($L97,Languages!$A$1:$G$5042,7,FALSE)))))))))</f>
        <v>Coal</v>
      </c>
      <c r="C97" s="103" t="str">
        <f>IF(M97="","",IF(Declaration!$I$4="English",M97,IF(Declaration!$I$4="French",VLOOKUP($M97,Languages!$A$1:$G$5042,2,FALSE),IF(Declaration!$I$4="Spanish",VLOOKUP($M97,Languages!$A$1:$G$5042,3,FALSE),IF(Declaration!$I$4="German",VLOOKUP($M97,Languages!$A$1:$G$5042,4,FALSE),IF(Declaration!$I$4="Chinese",VLOOKUP($M97,Languages!$A$1:$G$5042,5,FALSE),IF(Declaration!$I$4="Japanese",VLOOKUP($M97,Languages!$A$1:$G$5042,6,FALSE),IF(Declaration!$I$4="Portugese",VLOOKUP($M97,Languages!$A$1:$G$5042,7,FALSE)))))))))</f>
        <v>Pakistan</v>
      </c>
      <c r="D97" s="199"/>
      <c r="E97" s="199"/>
      <c r="H97">
        <f t="shared" si="7"/>
        <v>0</v>
      </c>
      <c r="L97" t="s">
        <v>143</v>
      </c>
      <c r="M97" t="s">
        <v>2012</v>
      </c>
      <c r="N97" t="str">
        <f t="shared" si="8"/>
        <v>Coal</v>
      </c>
      <c r="O97" t="str">
        <f t="shared" si="9"/>
        <v>Coal</v>
      </c>
    </row>
    <row r="98" spans="2:15" ht="15" x14ac:dyDescent="0.35">
      <c r="B98" s="103" t="str">
        <f>IF(L98="","",IF(Declaration!$I$4="English",L98,IF(Declaration!$I$4="French",VLOOKUP($L98,Languages!$A$1:$G$5042,2,FALSE),IF(Declaration!$I$4="Spanish",VLOOKUP($L98,Languages!$A$1:$G$5042,3,FALSE),IF(Declaration!$I$4="German",VLOOKUP($L98,Languages!$A$1:$G$5042,4,FALSE),IF(Declaration!$I$4="Chinese",VLOOKUP($L98,Languages!$A$1:$G$5042,5,FALSE),IF(Declaration!$I$4="Japanese",VLOOKUP($L98,Languages!$A$1:$G$5042,6,FALSE),IF(Declaration!$I$4="Portugese",VLOOKUP($L98,Languages!$A$1:$G$5042,7,FALSE)))))))))</f>
        <v>Coal</v>
      </c>
      <c r="C98" s="103" t="str">
        <f>IF(M98="","",IF(Declaration!$I$4="English",M98,IF(Declaration!$I$4="French",VLOOKUP($M98,Languages!$A$1:$G$5042,2,FALSE),IF(Declaration!$I$4="Spanish",VLOOKUP($M98,Languages!$A$1:$G$5042,3,FALSE),IF(Declaration!$I$4="German",VLOOKUP($M98,Languages!$A$1:$G$5042,4,FALSE),IF(Declaration!$I$4="Chinese",VLOOKUP($M98,Languages!$A$1:$G$5042,5,FALSE),IF(Declaration!$I$4="Japanese",VLOOKUP($M98,Languages!$A$1:$G$5042,6,FALSE),IF(Declaration!$I$4="Portugese",VLOOKUP($M98,Languages!$A$1:$G$5042,7,FALSE)))))))))</f>
        <v>Ukraine</v>
      </c>
      <c r="D98" s="199"/>
      <c r="E98" s="199"/>
      <c r="H98">
        <f t="shared" si="7"/>
        <v>0</v>
      </c>
      <c r="L98" t="s">
        <v>143</v>
      </c>
      <c r="M98" t="s">
        <v>2312</v>
      </c>
      <c r="N98" t="str">
        <f t="shared" si="8"/>
        <v>Coal</v>
      </c>
      <c r="O98" t="str">
        <f t="shared" si="9"/>
        <v>Coal</v>
      </c>
    </row>
    <row r="99" spans="2:15" ht="15" x14ac:dyDescent="0.35">
      <c r="B99" s="103" t="str">
        <f>IF(L99="","",IF(Declaration!$I$4="English",L99,IF(Declaration!$I$4="French",VLOOKUP($L99,Languages!$A$1:$G$5042,2,FALSE),IF(Declaration!$I$4="Spanish",VLOOKUP($L99,Languages!$A$1:$G$5042,3,FALSE),IF(Declaration!$I$4="German",VLOOKUP($L99,Languages!$A$1:$G$5042,4,FALSE),IF(Declaration!$I$4="Chinese",VLOOKUP($L99,Languages!$A$1:$G$5042,5,FALSE),IF(Declaration!$I$4="Japanese",VLOOKUP($L99,Languages!$A$1:$G$5042,6,FALSE),IF(Declaration!$I$4="Portugese",VLOOKUP($L99,Languages!$A$1:$G$5042,7,FALSE)))))))))</f>
        <v>Cobalt ore (heterogenite)</v>
      </c>
      <c r="C99" s="103" t="str">
        <f>IF(M99="","",IF(Declaration!$I$4="English",M99,IF(Declaration!$I$4="French",VLOOKUP($M99,Languages!$A$1:$G$5042,2,FALSE),IF(Declaration!$I$4="Spanish",VLOOKUP($M99,Languages!$A$1:$G$5042,3,FALSE),IF(Declaration!$I$4="German",VLOOKUP($M99,Languages!$A$1:$G$5042,4,FALSE),IF(Declaration!$I$4="Chinese",VLOOKUP($M99,Languages!$A$1:$G$5042,5,FALSE),IF(Declaration!$I$4="Japanese",VLOOKUP($M99,Languages!$A$1:$G$5042,6,FALSE),IF(Declaration!$I$4="Portugese",VLOOKUP($M99,Languages!$A$1:$G$5042,7,FALSE)))))))))</f>
        <v>Democratic Republic of the Congo</v>
      </c>
      <c r="D99" s="199"/>
      <c r="E99" s="199"/>
      <c r="H99">
        <f t="shared" si="7"/>
        <v>0</v>
      </c>
      <c r="L99" t="s">
        <v>144</v>
      </c>
      <c r="M99" t="s">
        <v>5075</v>
      </c>
      <c r="N99" t="str">
        <f t="shared" si="8"/>
        <v>Cobalt ore (heterogenite)</v>
      </c>
      <c r="O99" t="str">
        <f t="shared" si="9"/>
        <v>Cobalt ore (heterogenite)</v>
      </c>
    </row>
    <row r="100" spans="2:15" ht="15" x14ac:dyDescent="0.35">
      <c r="B100" s="103" t="str">
        <f>IF(L100="","",IF(Declaration!$I$4="English",L100,IF(Declaration!$I$4="French",VLOOKUP($L100,Languages!$A$1:$G$5042,2,FALSE),IF(Declaration!$I$4="Spanish",VLOOKUP($L100,Languages!$A$1:$G$5042,3,FALSE),IF(Declaration!$I$4="German",VLOOKUP($L100,Languages!$A$1:$G$5042,4,FALSE),IF(Declaration!$I$4="Chinese",VLOOKUP($L100,Languages!$A$1:$G$5042,5,FALSE),IF(Declaration!$I$4="Japanese",VLOOKUP($L100,Languages!$A$1:$G$5042,6,FALSE),IF(Declaration!$I$4="Portugese",VLOOKUP($L100,Languages!$A$1:$G$5042,7,FALSE)))))))))</f>
        <v>Coca (stimulant plant)</v>
      </c>
      <c r="C100" s="103" t="str">
        <f>IF(M100="","",IF(Declaration!$I$4="English",M100,IF(Declaration!$I$4="French",VLOOKUP($M100,Languages!$A$1:$G$5042,2,FALSE),IF(Declaration!$I$4="Spanish",VLOOKUP($M100,Languages!$A$1:$G$5042,3,FALSE),IF(Declaration!$I$4="German",VLOOKUP($M100,Languages!$A$1:$G$5042,4,FALSE),IF(Declaration!$I$4="Chinese",VLOOKUP($M100,Languages!$A$1:$G$5042,5,FALSE),IF(Declaration!$I$4="Japanese",VLOOKUP($M100,Languages!$A$1:$G$5042,6,FALSE),IF(Declaration!$I$4="Portugese",VLOOKUP($M100,Languages!$A$1:$G$5042,7,FALSE)))))))))</f>
        <v>Colombia</v>
      </c>
      <c r="D100" s="199"/>
      <c r="E100" s="199"/>
      <c r="H100">
        <f t="shared" si="7"/>
        <v>0</v>
      </c>
      <c r="L100" t="s">
        <v>34</v>
      </c>
      <c r="M100" t="s">
        <v>1470</v>
      </c>
      <c r="N100" t="str">
        <f t="shared" si="8"/>
        <v>Coca (stimulant plant)</v>
      </c>
      <c r="O100" t="str">
        <f t="shared" si="9"/>
        <v>Coca (stimulant plant)</v>
      </c>
    </row>
    <row r="101" spans="2:15" ht="15" x14ac:dyDescent="0.35">
      <c r="B101" s="103" t="str">
        <f>IF(L101="","",IF(Declaration!$I$4="English",L101,IF(Declaration!$I$4="French",VLOOKUP($L101,Languages!$A$1:$G$5042,2,FALSE),IF(Declaration!$I$4="Spanish",VLOOKUP($L101,Languages!$A$1:$G$5042,3,FALSE),IF(Declaration!$I$4="German",VLOOKUP($L101,Languages!$A$1:$G$5042,4,FALSE),IF(Declaration!$I$4="Chinese",VLOOKUP($L101,Languages!$A$1:$G$5042,5,FALSE),IF(Declaration!$I$4="Japanese",VLOOKUP($L101,Languages!$A$1:$G$5042,6,FALSE),IF(Declaration!$I$4="Portugese",VLOOKUP($L101,Languages!$A$1:$G$5042,7,FALSE)))))))))</f>
        <v>Coca (stimulant plant)</v>
      </c>
      <c r="C101" s="103" t="str">
        <f>IF(M101="","",IF(Declaration!$I$4="English",M101,IF(Declaration!$I$4="French",VLOOKUP($M101,Languages!$A$1:$G$5042,2,FALSE),IF(Declaration!$I$4="Spanish",VLOOKUP($M101,Languages!$A$1:$G$5042,3,FALSE),IF(Declaration!$I$4="German",VLOOKUP($M101,Languages!$A$1:$G$5042,4,FALSE),IF(Declaration!$I$4="Chinese",VLOOKUP($M101,Languages!$A$1:$G$5042,5,FALSE),IF(Declaration!$I$4="Japanese",VLOOKUP($M101,Languages!$A$1:$G$5042,6,FALSE),IF(Declaration!$I$4="Portugese",VLOOKUP($M101,Languages!$A$1:$G$5042,7,FALSE)))))))))</f>
        <v>Peru</v>
      </c>
      <c r="D101" s="199"/>
      <c r="E101" s="199"/>
      <c r="H101">
        <f t="shared" si="7"/>
        <v>0</v>
      </c>
      <c r="L101" t="s">
        <v>34</v>
      </c>
      <c r="M101" t="s">
        <v>2043</v>
      </c>
      <c r="N101" t="str">
        <f t="shared" si="8"/>
        <v>Coca (stimulant plant)</v>
      </c>
      <c r="O101" t="str">
        <f t="shared" si="9"/>
        <v>Coca (stimulant plant)</v>
      </c>
    </row>
    <row r="102" spans="2:15" ht="15" x14ac:dyDescent="0.35">
      <c r="B102" s="103" t="str">
        <f>IF(L102="","",IF(Declaration!$I$4="English",L102,IF(Declaration!$I$4="French",VLOOKUP($L102,Languages!$A$1:$G$5042,2,FALSE),IF(Declaration!$I$4="Spanish",VLOOKUP($L102,Languages!$A$1:$G$5042,3,FALSE),IF(Declaration!$I$4="German",VLOOKUP($L102,Languages!$A$1:$G$5042,4,FALSE),IF(Declaration!$I$4="Chinese",VLOOKUP($L102,Languages!$A$1:$G$5042,5,FALSE),IF(Declaration!$I$4="Japanese",VLOOKUP($L102,Languages!$A$1:$G$5042,6,FALSE),IF(Declaration!$I$4="Portugese",VLOOKUP($L102,Languages!$A$1:$G$5042,7,FALSE)))))))))</f>
        <v>Cocoa</v>
      </c>
      <c r="C102" s="103" t="str">
        <f>IF(M102="","",IF(Declaration!$I$4="English",M102,IF(Declaration!$I$4="French",VLOOKUP($M102,Languages!$A$1:$G$5042,2,FALSE),IF(Declaration!$I$4="Spanish",VLOOKUP($M102,Languages!$A$1:$G$5042,3,FALSE),IF(Declaration!$I$4="German",VLOOKUP($M102,Languages!$A$1:$G$5042,4,FALSE),IF(Declaration!$I$4="Chinese",VLOOKUP($M102,Languages!$A$1:$G$5042,5,FALSE),IF(Declaration!$I$4="Japanese",VLOOKUP($M102,Languages!$A$1:$G$5042,6,FALSE),IF(Declaration!$I$4="Portugese",VLOOKUP($M102,Languages!$A$1:$G$5042,7,FALSE)))))))))</f>
        <v>Brazil</v>
      </c>
      <c r="D102" s="199"/>
      <c r="E102" s="199"/>
      <c r="H102">
        <f t="shared" si="7"/>
        <v>0</v>
      </c>
      <c r="L102" t="s">
        <v>35</v>
      </c>
      <c r="M102" t="s">
        <v>1383</v>
      </c>
      <c r="N102" t="str">
        <f t="shared" si="8"/>
        <v>Cocoa</v>
      </c>
      <c r="O102" t="str">
        <f t="shared" si="9"/>
        <v>Cocoa</v>
      </c>
    </row>
    <row r="103" spans="2:15" ht="15" x14ac:dyDescent="0.35">
      <c r="B103" s="103" t="str">
        <f>IF(L103="","",IF(Declaration!$I$4="English",L103,IF(Declaration!$I$4="French",VLOOKUP($L103,Languages!$A$1:$G$5042,2,FALSE),IF(Declaration!$I$4="Spanish",VLOOKUP($L103,Languages!$A$1:$G$5042,3,FALSE),IF(Declaration!$I$4="German",VLOOKUP($L103,Languages!$A$1:$G$5042,4,FALSE),IF(Declaration!$I$4="Chinese",VLOOKUP($L103,Languages!$A$1:$G$5042,5,FALSE),IF(Declaration!$I$4="Japanese",VLOOKUP($L103,Languages!$A$1:$G$5042,6,FALSE),IF(Declaration!$I$4="Portugese",VLOOKUP($L103,Languages!$A$1:$G$5042,7,FALSE)))))))))</f>
        <v>Cocoa</v>
      </c>
      <c r="C103" s="103" t="str">
        <f>IF(M103="","",IF(Declaration!$I$4="English",M103,IF(Declaration!$I$4="French",VLOOKUP($M103,Languages!$A$1:$G$5042,2,FALSE),IF(Declaration!$I$4="Spanish",VLOOKUP($M103,Languages!$A$1:$G$5042,3,FALSE),IF(Declaration!$I$4="German",VLOOKUP($M103,Languages!$A$1:$G$5042,4,FALSE),IF(Declaration!$I$4="Chinese",VLOOKUP($M103,Languages!$A$1:$G$5042,5,FALSE),IF(Declaration!$I$4="Japanese",VLOOKUP($M103,Languages!$A$1:$G$5042,6,FALSE),IF(Declaration!$I$4="Portugese",VLOOKUP($M103,Languages!$A$1:$G$5042,7,FALSE)))))))))</f>
        <v>Cameroon</v>
      </c>
      <c r="D103" s="199"/>
      <c r="E103" s="199"/>
      <c r="H103">
        <f t="shared" si="7"/>
        <v>0</v>
      </c>
      <c r="L103" t="s">
        <v>35</v>
      </c>
      <c r="M103" t="s">
        <v>1419</v>
      </c>
      <c r="N103" t="str">
        <f t="shared" si="8"/>
        <v>Cocoa</v>
      </c>
      <c r="O103" t="str">
        <f t="shared" si="9"/>
        <v>Cocoa</v>
      </c>
    </row>
    <row r="104" spans="2:15" ht="15" x14ac:dyDescent="0.35">
      <c r="B104" s="103" t="str">
        <f>IF(L104="","",IF(Declaration!$I$4="English",L104,IF(Declaration!$I$4="French",VLOOKUP($L104,Languages!$A$1:$G$5042,2,FALSE),IF(Declaration!$I$4="Spanish",VLOOKUP($L104,Languages!$A$1:$G$5042,3,FALSE),IF(Declaration!$I$4="German",VLOOKUP($L104,Languages!$A$1:$G$5042,4,FALSE),IF(Declaration!$I$4="Chinese",VLOOKUP($L104,Languages!$A$1:$G$5042,5,FALSE),IF(Declaration!$I$4="Japanese",VLOOKUP($L104,Languages!$A$1:$G$5042,6,FALSE),IF(Declaration!$I$4="Portugese",VLOOKUP($L104,Languages!$A$1:$G$5042,7,FALSE)))))))))</f>
        <v>Cocoa</v>
      </c>
      <c r="C104" s="103" t="str">
        <f>IF(M104="","",IF(Declaration!$I$4="English",M104,IF(Declaration!$I$4="French",VLOOKUP($M104,Languages!$A$1:$G$5042,2,FALSE),IF(Declaration!$I$4="Spanish",VLOOKUP($M104,Languages!$A$1:$G$5042,3,FALSE),IF(Declaration!$I$4="German",VLOOKUP($M104,Languages!$A$1:$G$5042,4,FALSE),IF(Declaration!$I$4="Chinese",VLOOKUP($M104,Languages!$A$1:$G$5042,5,FALSE),IF(Declaration!$I$4="Japanese",VLOOKUP($M104,Languages!$A$1:$G$5042,6,FALSE),IF(Declaration!$I$4="Portugese",VLOOKUP($M104,Languages!$A$1:$G$5042,7,FALSE)))))))))</f>
        <v>Cote d'Ivoire</v>
      </c>
      <c r="D104" s="199"/>
      <c r="E104" s="199"/>
      <c r="H104">
        <f t="shared" si="7"/>
        <v>0</v>
      </c>
      <c r="L104" t="s">
        <v>35</v>
      </c>
      <c r="M104" t="s">
        <v>1496</v>
      </c>
      <c r="N104" t="str">
        <f t="shared" si="8"/>
        <v>Cocoa</v>
      </c>
      <c r="O104" t="str">
        <f t="shared" si="9"/>
        <v>Cocoa</v>
      </c>
    </row>
    <row r="105" spans="2:15" ht="15" x14ac:dyDescent="0.35">
      <c r="B105" s="103" t="str">
        <f>IF(L105="","",IF(Declaration!$I$4="English",L105,IF(Declaration!$I$4="French",VLOOKUP($L105,Languages!$A$1:$G$5042,2,FALSE),IF(Declaration!$I$4="Spanish",VLOOKUP($L105,Languages!$A$1:$G$5042,3,FALSE),IF(Declaration!$I$4="German",VLOOKUP($L105,Languages!$A$1:$G$5042,4,FALSE),IF(Declaration!$I$4="Chinese",VLOOKUP($L105,Languages!$A$1:$G$5042,5,FALSE),IF(Declaration!$I$4="Japanese",VLOOKUP($L105,Languages!$A$1:$G$5042,6,FALSE),IF(Declaration!$I$4="Portugese",VLOOKUP($L105,Languages!$A$1:$G$5042,7,FALSE)))))))))</f>
        <v>Cocoa</v>
      </c>
      <c r="C105" s="103" t="str">
        <f>IF(M105="","",IF(Declaration!$I$4="English",M105,IF(Declaration!$I$4="French",VLOOKUP($M105,Languages!$A$1:$G$5042,2,FALSE),IF(Declaration!$I$4="Spanish",VLOOKUP($M105,Languages!$A$1:$G$5042,3,FALSE),IF(Declaration!$I$4="German",VLOOKUP($M105,Languages!$A$1:$G$5042,4,FALSE),IF(Declaration!$I$4="Chinese",VLOOKUP($M105,Languages!$A$1:$G$5042,5,FALSE),IF(Declaration!$I$4="Japanese",VLOOKUP($M105,Languages!$A$1:$G$5042,6,FALSE),IF(Declaration!$I$4="Portugese",VLOOKUP($M105,Languages!$A$1:$G$5042,7,FALSE)))))))))</f>
        <v>Ghana</v>
      </c>
      <c r="D105" s="199"/>
      <c r="E105" s="199"/>
      <c r="H105">
        <f t="shared" si="7"/>
        <v>0</v>
      </c>
      <c r="L105" t="s">
        <v>35</v>
      </c>
      <c r="M105" t="s">
        <v>1643</v>
      </c>
      <c r="N105" t="str">
        <f t="shared" si="8"/>
        <v>Cocoa</v>
      </c>
      <c r="O105" t="str">
        <f t="shared" si="9"/>
        <v>Cocoa</v>
      </c>
    </row>
    <row r="106" spans="2:15" ht="15" x14ac:dyDescent="0.35">
      <c r="B106" s="103" t="str">
        <f>IF(L106="","",IF(Declaration!$I$4="English",L106,IF(Declaration!$I$4="French",VLOOKUP($L106,Languages!$A$1:$G$5042,2,FALSE),IF(Declaration!$I$4="Spanish",VLOOKUP($L106,Languages!$A$1:$G$5042,3,FALSE),IF(Declaration!$I$4="German",VLOOKUP($L106,Languages!$A$1:$G$5042,4,FALSE),IF(Declaration!$I$4="Chinese",VLOOKUP($L106,Languages!$A$1:$G$5042,5,FALSE),IF(Declaration!$I$4="Japanese",VLOOKUP($L106,Languages!$A$1:$G$5042,6,FALSE),IF(Declaration!$I$4="Portugese",VLOOKUP($L106,Languages!$A$1:$G$5042,7,FALSE)))))))))</f>
        <v>Cocoa</v>
      </c>
      <c r="C106" s="103" t="str">
        <f>IF(M106="","",IF(Declaration!$I$4="English",M106,IF(Declaration!$I$4="French",VLOOKUP($M106,Languages!$A$1:$G$5042,2,FALSE),IF(Declaration!$I$4="Spanish",VLOOKUP($M106,Languages!$A$1:$G$5042,3,FALSE),IF(Declaration!$I$4="German",VLOOKUP($M106,Languages!$A$1:$G$5042,4,FALSE),IF(Declaration!$I$4="Chinese",VLOOKUP($M106,Languages!$A$1:$G$5042,5,FALSE),IF(Declaration!$I$4="Japanese",VLOOKUP($M106,Languages!$A$1:$G$5042,6,FALSE),IF(Declaration!$I$4="Portugese",VLOOKUP($M106,Languages!$A$1:$G$5042,7,FALSE)))))))))</f>
        <v>Guinea</v>
      </c>
      <c r="D106" s="199"/>
      <c r="E106" s="199"/>
      <c r="H106">
        <f t="shared" si="7"/>
        <v>0</v>
      </c>
      <c r="L106" t="s">
        <v>35</v>
      </c>
      <c r="M106" t="s">
        <v>1662</v>
      </c>
      <c r="N106" t="str">
        <f t="shared" si="8"/>
        <v>Cocoa</v>
      </c>
      <c r="O106" t="str">
        <f t="shared" si="9"/>
        <v>Cocoa</v>
      </c>
    </row>
    <row r="107" spans="2:15" ht="15" x14ac:dyDescent="0.35">
      <c r="B107" s="103" t="str">
        <f>IF(L107="","",IF(Declaration!$I$4="English",L107,IF(Declaration!$I$4="French",VLOOKUP($L107,Languages!$A$1:$G$5042,2,FALSE),IF(Declaration!$I$4="Spanish",VLOOKUP($L107,Languages!$A$1:$G$5042,3,FALSE),IF(Declaration!$I$4="German",VLOOKUP($L107,Languages!$A$1:$G$5042,4,FALSE),IF(Declaration!$I$4="Chinese",VLOOKUP($L107,Languages!$A$1:$G$5042,5,FALSE),IF(Declaration!$I$4="Japanese",VLOOKUP($L107,Languages!$A$1:$G$5042,6,FALSE),IF(Declaration!$I$4="Portugese",VLOOKUP($L107,Languages!$A$1:$G$5042,7,FALSE)))))))))</f>
        <v>Cocoa</v>
      </c>
      <c r="C107" s="103" t="str">
        <f>IF(M107="","",IF(Declaration!$I$4="English",M107,IF(Declaration!$I$4="French",VLOOKUP($M107,Languages!$A$1:$G$5042,2,FALSE),IF(Declaration!$I$4="Spanish",VLOOKUP($M107,Languages!$A$1:$G$5042,3,FALSE),IF(Declaration!$I$4="German",VLOOKUP($M107,Languages!$A$1:$G$5042,4,FALSE),IF(Declaration!$I$4="Chinese",VLOOKUP($M107,Languages!$A$1:$G$5042,5,FALSE),IF(Declaration!$I$4="Japanese",VLOOKUP($M107,Languages!$A$1:$G$5042,6,FALSE),IF(Declaration!$I$4="Portugese",VLOOKUP($M107,Languages!$A$1:$G$5042,7,FALSE)))))))))</f>
        <v>Nigeria</v>
      </c>
      <c r="D107" s="199"/>
      <c r="E107" s="199"/>
      <c r="H107">
        <f t="shared" si="7"/>
        <v>0</v>
      </c>
      <c r="L107" t="s">
        <v>35</v>
      </c>
      <c r="M107" t="s">
        <v>1990</v>
      </c>
      <c r="N107" t="str">
        <f t="shared" si="8"/>
        <v>Cocoa</v>
      </c>
      <c r="O107" t="str">
        <f t="shared" si="9"/>
        <v>Cocoa</v>
      </c>
    </row>
    <row r="108" spans="2:15" ht="15" x14ac:dyDescent="0.35">
      <c r="B108" s="103" t="str">
        <f>IF(L108="","",IF(Declaration!$I$4="English",L108,IF(Declaration!$I$4="French",VLOOKUP($L108,Languages!$A$1:$G$5042,2,FALSE),IF(Declaration!$I$4="Spanish",VLOOKUP($L108,Languages!$A$1:$G$5042,3,FALSE),IF(Declaration!$I$4="German",VLOOKUP($L108,Languages!$A$1:$G$5042,4,FALSE),IF(Declaration!$I$4="Chinese",VLOOKUP($L108,Languages!$A$1:$G$5042,5,FALSE),IF(Declaration!$I$4="Japanese",VLOOKUP($L108,Languages!$A$1:$G$5042,6,FALSE),IF(Declaration!$I$4="Portugese",VLOOKUP($L108,Languages!$A$1:$G$5042,7,FALSE)))))))))</f>
        <v>Cocoa</v>
      </c>
      <c r="C108" s="103" t="str">
        <f>IF(M108="","",IF(Declaration!$I$4="English",M108,IF(Declaration!$I$4="French",VLOOKUP($M108,Languages!$A$1:$G$5042,2,FALSE),IF(Declaration!$I$4="Spanish",VLOOKUP($M108,Languages!$A$1:$G$5042,3,FALSE),IF(Declaration!$I$4="German",VLOOKUP($M108,Languages!$A$1:$G$5042,4,FALSE),IF(Declaration!$I$4="Chinese",VLOOKUP($M108,Languages!$A$1:$G$5042,5,FALSE),IF(Declaration!$I$4="Japanese",VLOOKUP($M108,Languages!$A$1:$G$5042,6,FALSE),IF(Declaration!$I$4="Portugese",VLOOKUP($M108,Languages!$A$1:$G$5042,7,FALSE)))))))))</f>
        <v>Sierra Leone</v>
      </c>
      <c r="D108" s="199"/>
      <c r="E108" s="199"/>
      <c r="H108">
        <f t="shared" si="7"/>
        <v>0</v>
      </c>
      <c r="L108" t="s">
        <v>35</v>
      </c>
      <c r="M108" t="s">
        <v>2144</v>
      </c>
      <c r="N108" t="str">
        <f t="shared" si="8"/>
        <v>Cocoa</v>
      </c>
      <c r="O108" t="str">
        <f t="shared" si="9"/>
        <v>Cocoa</v>
      </c>
    </row>
    <row r="109" spans="2:15" ht="15" x14ac:dyDescent="0.35">
      <c r="B109" s="103" t="str">
        <f>IF(L109="","",IF(Declaration!$I$4="English",L109,IF(Declaration!$I$4="French",VLOOKUP($L109,Languages!$A$1:$G$5042,2,FALSE),IF(Declaration!$I$4="Spanish",VLOOKUP($L109,Languages!$A$1:$G$5042,3,FALSE),IF(Declaration!$I$4="German",VLOOKUP($L109,Languages!$A$1:$G$5042,4,FALSE),IF(Declaration!$I$4="Chinese",VLOOKUP($L109,Languages!$A$1:$G$5042,5,FALSE),IF(Declaration!$I$4="Japanese",VLOOKUP($L109,Languages!$A$1:$G$5042,6,FALSE),IF(Declaration!$I$4="Portugese",VLOOKUP($L109,Languages!$A$1:$G$5042,7,FALSE)))))))))</f>
        <v>Coconuts</v>
      </c>
      <c r="C109" s="103" t="str">
        <f>IF(M109="","",IF(Declaration!$I$4="English",M109,IF(Declaration!$I$4="French",VLOOKUP($M109,Languages!$A$1:$G$5042,2,FALSE),IF(Declaration!$I$4="Spanish",VLOOKUP($M109,Languages!$A$1:$G$5042,3,FALSE),IF(Declaration!$I$4="German",VLOOKUP($M109,Languages!$A$1:$G$5042,4,FALSE),IF(Declaration!$I$4="Chinese",VLOOKUP($M109,Languages!$A$1:$G$5042,5,FALSE),IF(Declaration!$I$4="Japanese",VLOOKUP($M109,Languages!$A$1:$G$5042,6,FALSE),IF(Declaration!$I$4="Portugese",VLOOKUP($M109,Languages!$A$1:$G$5042,7,FALSE)))))))))</f>
        <v>Philippines</v>
      </c>
      <c r="D109" s="199"/>
      <c r="E109" s="199"/>
      <c r="H109">
        <f t="shared" si="7"/>
        <v>0</v>
      </c>
      <c r="L109" t="s">
        <v>36</v>
      </c>
      <c r="M109" t="s">
        <v>2048</v>
      </c>
      <c r="N109" t="str">
        <f t="shared" si="8"/>
        <v>Coconuts</v>
      </c>
      <c r="O109" t="str">
        <f t="shared" si="9"/>
        <v>Coconuts</v>
      </c>
    </row>
    <row r="110" spans="2:15" ht="15" x14ac:dyDescent="0.35">
      <c r="B110" s="103" t="str">
        <f>IF(L110="","",IF(Declaration!$I$4="English",L110,IF(Declaration!$I$4="French",VLOOKUP($L110,Languages!$A$1:$G$5042,2,FALSE),IF(Declaration!$I$4="Spanish",VLOOKUP($L110,Languages!$A$1:$G$5042,3,FALSE),IF(Declaration!$I$4="German",VLOOKUP($L110,Languages!$A$1:$G$5042,4,FALSE),IF(Declaration!$I$4="Chinese",VLOOKUP($L110,Languages!$A$1:$G$5042,5,FALSE),IF(Declaration!$I$4="Japanese",VLOOKUP($L110,Languages!$A$1:$G$5042,6,FALSE),IF(Declaration!$I$4="Portugese",VLOOKUP($L110,Languages!$A$1:$G$5042,7,FALSE)))))))))</f>
        <v>Coffee</v>
      </c>
      <c r="C110" s="103" t="str">
        <f>IF(M110="","",IF(Declaration!$I$4="English",M110,IF(Declaration!$I$4="French",VLOOKUP($M110,Languages!$A$1:$G$5042,2,FALSE),IF(Declaration!$I$4="Spanish",VLOOKUP($M110,Languages!$A$1:$G$5042,3,FALSE),IF(Declaration!$I$4="German",VLOOKUP($M110,Languages!$A$1:$G$5042,4,FALSE),IF(Declaration!$I$4="Chinese",VLOOKUP($M110,Languages!$A$1:$G$5042,5,FALSE),IF(Declaration!$I$4="Japanese",VLOOKUP($M110,Languages!$A$1:$G$5042,6,FALSE),IF(Declaration!$I$4="Portugese",VLOOKUP($M110,Languages!$A$1:$G$5042,7,FALSE)))))))))</f>
        <v>Brazil</v>
      </c>
      <c r="D110" s="199"/>
      <c r="E110" s="199"/>
      <c r="H110">
        <f t="shared" si="7"/>
        <v>0</v>
      </c>
      <c r="L110" t="s">
        <v>37</v>
      </c>
      <c r="M110" t="s">
        <v>1383</v>
      </c>
      <c r="N110" t="str">
        <f t="shared" si="8"/>
        <v>Coffee</v>
      </c>
      <c r="O110" t="str">
        <f t="shared" si="9"/>
        <v>Coffee</v>
      </c>
    </row>
    <row r="111" spans="2:15" ht="15" x14ac:dyDescent="0.35">
      <c r="B111" s="103" t="str">
        <f>IF(L111="","",IF(Declaration!$I$4="English",L111,IF(Declaration!$I$4="French",VLOOKUP($L111,Languages!$A$1:$G$5042,2,FALSE),IF(Declaration!$I$4="Spanish",VLOOKUP($L111,Languages!$A$1:$G$5042,3,FALSE),IF(Declaration!$I$4="German",VLOOKUP($L111,Languages!$A$1:$G$5042,4,FALSE),IF(Declaration!$I$4="Chinese",VLOOKUP($L111,Languages!$A$1:$G$5042,5,FALSE),IF(Declaration!$I$4="Japanese",VLOOKUP($L111,Languages!$A$1:$G$5042,6,FALSE),IF(Declaration!$I$4="Portugese",VLOOKUP($L111,Languages!$A$1:$G$5042,7,FALSE)))))))))</f>
        <v>Coffee</v>
      </c>
      <c r="C111" s="103" t="str">
        <f>IF(M111="","",IF(Declaration!$I$4="English",M111,IF(Declaration!$I$4="French",VLOOKUP($M111,Languages!$A$1:$G$5042,2,FALSE),IF(Declaration!$I$4="Spanish",VLOOKUP($M111,Languages!$A$1:$G$5042,3,FALSE),IF(Declaration!$I$4="German",VLOOKUP($M111,Languages!$A$1:$G$5042,4,FALSE),IF(Declaration!$I$4="Chinese",VLOOKUP($M111,Languages!$A$1:$G$5042,5,FALSE),IF(Declaration!$I$4="Japanese",VLOOKUP($M111,Languages!$A$1:$G$5042,6,FALSE),IF(Declaration!$I$4="Portugese",VLOOKUP($M111,Languages!$A$1:$G$5042,7,FALSE)))))))))</f>
        <v>Colombia</v>
      </c>
      <c r="D111" s="199"/>
      <c r="E111" s="199"/>
      <c r="H111">
        <f t="shared" si="7"/>
        <v>0</v>
      </c>
      <c r="L111" t="s">
        <v>37</v>
      </c>
      <c r="M111" t="s">
        <v>1470</v>
      </c>
      <c r="N111" t="str">
        <f t="shared" si="8"/>
        <v>Coffee</v>
      </c>
      <c r="O111" t="str">
        <f t="shared" si="9"/>
        <v>Coffee</v>
      </c>
    </row>
    <row r="112" spans="2:15" ht="15" x14ac:dyDescent="0.35">
      <c r="B112" s="103" t="str">
        <f>IF(L112="","",IF(Declaration!$I$4="English",L112,IF(Declaration!$I$4="French",VLOOKUP($L112,Languages!$A$1:$G$5042,2,FALSE),IF(Declaration!$I$4="Spanish",VLOOKUP($L112,Languages!$A$1:$G$5042,3,FALSE),IF(Declaration!$I$4="German",VLOOKUP($L112,Languages!$A$1:$G$5042,4,FALSE),IF(Declaration!$I$4="Chinese",VLOOKUP($L112,Languages!$A$1:$G$5042,5,FALSE),IF(Declaration!$I$4="Japanese",VLOOKUP($L112,Languages!$A$1:$G$5042,6,FALSE),IF(Declaration!$I$4="Portugese",VLOOKUP($L112,Languages!$A$1:$G$5042,7,FALSE)))))))))</f>
        <v>Coffee</v>
      </c>
      <c r="C112" s="103" t="str">
        <f>IF(M112="","",IF(Declaration!$I$4="English",M112,IF(Declaration!$I$4="French",VLOOKUP($M112,Languages!$A$1:$G$5042,2,FALSE),IF(Declaration!$I$4="Spanish",VLOOKUP($M112,Languages!$A$1:$G$5042,3,FALSE),IF(Declaration!$I$4="German",VLOOKUP($M112,Languages!$A$1:$G$5042,4,FALSE),IF(Declaration!$I$4="Chinese",VLOOKUP($M112,Languages!$A$1:$G$5042,5,FALSE),IF(Declaration!$I$4="Japanese",VLOOKUP($M112,Languages!$A$1:$G$5042,6,FALSE),IF(Declaration!$I$4="Portugese",VLOOKUP($M112,Languages!$A$1:$G$5042,7,FALSE)))))))))</f>
        <v>Costa Rica</v>
      </c>
      <c r="D112" s="199"/>
      <c r="E112" s="199"/>
      <c r="H112">
        <f t="shared" si="7"/>
        <v>0</v>
      </c>
      <c r="L112" t="s">
        <v>37</v>
      </c>
      <c r="M112" t="s">
        <v>1493</v>
      </c>
      <c r="N112" t="str">
        <f t="shared" si="8"/>
        <v>Coffee</v>
      </c>
      <c r="O112" t="str">
        <f t="shared" si="9"/>
        <v>Coffee</v>
      </c>
    </row>
    <row r="113" spans="2:15" ht="15" x14ac:dyDescent="0.35">
      <c r="B113" s="103" t="str">
        <f>IF(L113="","",IF(Declaration!$I$4="English",L113,IF(Declaration!$I$4="French",VLOOKUP($L113,Languages!$A$1:$G$5042,2,FALSE),IF(Declaration!$I$4="Spanish",VLOOKUP($L113,Languages!$A$1:$G$5042,3,FALSE),IF(Declaration!$I$4="German",VLOOKUP($L113,Languages!$A$1:$G$5042,4,FALSE),IF(Declaration!$I$4="Chinese",VLOOKUP($L113,Languages!$A$1:$G$5042,5,FALSE),IF(Declaration!$I$4="Japanese",VLOOKUP($L113,Languages!$A$1:$G$5042,6,FALSE),IF(Declaration!$I$4="Portugese",VLOOKUP($L113,Languages!$A$1:$G$5042,7,FALSE)))))))))</f>
        <v>Coffee</v>
      </c>
      <c r="C113" s="103" t="str">
        <f>IF(M113="","",IF(Declaration!$I$4="English",M113,IF(Declaration!$I$4="French",VLOOKUP($M113,Languages!$A$1:$G$5042,2,FALSE),IF(Declaration!$I$4="Spanish",VLOOKUP($M113,Languages!$A$1:$G$5042,3,FALSE),IF(Declaration!$I$4="German",VLOOKUP($M113,Languages!$A$1:$G$5042,4,FALSE),IF(Declaration!$I$4="Chinese",VLOOKUP($M113,Languages!$A$1:$G$5042,5,FALSE),IF(Declaration!$I$4="Japanese",VLOOKUP($M113,Languages!$A$1:$G$5042,6,FALSE),IF(Declaration!$I$4="Portugese",VLOOKUP($M113,Languages!$A$1:$G$5042,7,FALSE)))))))))</f>
        <v>Cote d'Ivoire</v>
      </c>
      <c r="D113" s="199"/>
      <c r="E113" s="199"/>
      <c r="H113">
        <f t="shared" si="7"/>
        <v>0</v>
      </c>
      <c r="L113" t="s">
        <v>37</v>
      </c>
      <c r="M113" t="s">
        <v>1496</v>
      </c>
      <c r="N113" t="str">
        <f t="shared" si="8"/>
        <v>Coffee</v>
      </c>
      <c r="O113" t="str">
        <f t="shared" si="9"/>
        <v>Coffee</v>
      </c>
    </row>
    <row r="114" spans="2:15" ht="15" x14ac:dyDescent="0.35">
      <c r="B114" s="103" t="str">
        <f>IF(L114="","",IF(Declaration!$I$4="English",L114,IF(Declaration!$I$4="French",VLOOKUP($L114,Languages!$A$1:$G$5042,2,FALSE),IF(Declaration!$I$4="Spanish",VLOOKUP($L114,Languages!$A$1:$G$5042,3,FALSE),IF(Declaration!$I$4="German",VLOOKUP($L114,Languages!$A$1:$G$5042,4,FALSE),IF(Declaration!$I$4="Chinese",VLOOKUP($L114,Languages!$A$1:$G$5042,5,FALSE),IF(Declaration!$I$4="Japanese",VLOOKUP($L114,Languages!$A$1:$G$5042,6,FALSE),IF(Declaration!$I$4="Portugese",VLOOKUP($L114,Languages!$A$1:$G$5042,7,FALSE)))))))))</f>
        <v>Coffee</v>
      </c>
      <c r="C114" s="103" t="str">
        <f>IF(M114="","",IF(Declaration!$I$4="English",M114,IF(Declaration!$I$4="French",VLOOKUP($M114,Languages!$A$1:$G$5042,2,FALSE),IF(Declaration!$I$4="Spanish",VLOOKUP($M114,Languages!$A$1:$G$5042,3,FALSE),IF(Declaration!$I$4="German",VLOOKUP($M114,Languages!$A$1:$G$5042,4,FALSE),IF(Declaration!$I$4="Chinese",VLOOKUP($M114,Languages!$A$1:$G$5042,5,FALSE),IF(Declaration!$I$4="Japanese",VLOOKUP($M114,Languages!$A$1:$G$5042,6,FALSE),IF(Declaration!$I$4="Portugese",VLOOKUP($M114,Languages!$A$1:$G$5042,7,FALSE)))))))))</f>
        <v>Dominican Republic</v>
      </c>
      <c r="D114" s="199"/>
      <c r="E114" s="199"/>
      <c r="H114">
        <f t="shared" si="7"/>
        <v>0</v>
      </c>
      <c r="L114" t="s">
        <v>37</v>
      </c>
      <c r="M114" t="s">
        <v>1549</v>
      </c>
      <c r="N114" t="str">
        <f t="shared" si="8"/>
        <v>Coffee</v>
      </c>
      <c r="O114" t="str">
        <f t="shared" si="9"/>
        <v>Coffee</v>
      </c>
    </row>
    <row r="115" spans="2:15" ht="15" x14ac:dyDescent="0.35">
      <c r="B115" s="103" t="str">
        <f>IF(L115="","",IF(Declaration!$I$4="English",L115,IF(Declaration!$I$4="French",VLOOKUP($L115,Languages!$A$1:$G$5042,2,FALSE),IF(Declaration!$I$4="Spanish",VLOOKUP($L115,Languages!$A$1:$G$5042,3,FALSE),IF(Declaration!$I$4="German",VLOOKUP($L115,Languages!$A$1:$G$5042,4,FALSE),IF(Declaration!$I$4="Chinese",VLOOKUP($L115,Languages!$A$1:$G$5042,5,FALSE),IF(Declaration!$I$4="Japanese",VLOOKUP($L115,Languages!$A$1:$G$5042,6,FALSE),IF(Declaration!$I$4="Portugese",VLOOKUP($L115,Languages!$A$1:$G$5042,7,FALSE)))))))))</f>
        <v>Coffee</v>
      </c>
      <c r="C115" s="103" t="str">
        <f>IF(M115="","",IF(Declaration!$I$4="English",M115,IF(Declaration!$I$4="French",VLOOKUP($M115,Languages!$A$1:$G$5042,2,FALSE),IF(Declaration!$I$4="Spanish",VLOOKUP($M115,Languages!$A$1:$G$5042,3,FALSE),IF(Declaration!$I$4="German",VLOOKUP($M115,Languages!$A$1:$G$5042,4,FALSE),IF(Declaration!$I$4="Chinese",VLOOKUP($M115,Languages!$A$1:$G$5042,5,FALSE),IF(Declaration!$I$4="Japanese",VLOOKUP($M115,Languages!$A$1:$G$5042,6,FALSE),IF(Declaration!$I$4="Portugese",VLOOKUP($M115,Languages!$A$1:$G$5042,7,FALSE)))))))))</f>
        <v>El Salvador</v>
      </c>
      <c r="D115" s="199"/>
      <c r="E115" s="199"/>
      <c r="H115">
        <f t="shared" si="7"/>
        <v>0</v>
      </c>
      <c r="L115" t="s">
        <v>37</v>
      </c>
      <c r="M115" t="s">
        <v>1567</v>
      </c>
      <c r="N115" t="str">
        <f t="shared" si="8"/>
        <v>Coffee</v>
      </c>
      <c r="O115" t="str">
        <f t="shared" si="9"/>
        <v>Coffee</v>
      </c>
    </row>
    <row r="116" spans="2:15" ht="15" x14ac:dyDescent="0.35">
      <c r="B116" s="103" t="str">
        <f>IF(L116="","",IF(Declaration!$I$4="English",L116,IF(Declaration!$I$4="French",VLOOKUP($L116,Languages!$A$1:$G$5042,2,FALSE),IF(Declaration!$I$4="Spanish",VLOOKUP($L116,Languages!$A$1:$G$5042,3,FALSE),IF(Declaration!$I$4="German",VLOOKUP($L116,Languages!$A$1:$G$5042,4,FALSE),IF(Declaration!$I$4="Chinese",VLOOKUP($L116,Languages!$A$1:$G$5042,5,FALSE),IF(Declaration!$I$4="Japanese",VLOOKUP($L116,Languages!$A$1:$G$5042,6,FALSE),IF(Declaration!$I$4="Portugese",VLOOKUP($L116,Languages!$A$1:$G$5042,7,FALSE)))))))))</f>
        <v>Coffee</v>
      </c>
      <c r="C116" s="103" t="str">
        <f>IF(M116="","",IF(Declaration!$I$4="English",M116,IF(Declaration!$I$4="French",VLOOKUP($M116,Languages!$A$1:$G$5042,2,FALSE),IF(Declaration!$I$4="Spanish",VLOOKUP($M116,Languages!$A$1:$G$5042,3,FALSE),IF(Declaration!$I$4="German",VLOOKUP($M116,Languages!$A$1:$G$5042,4,FALSE),IF(Declaration!$I$4="Chinese",VLOOKUP($M116,Languages!$A$1:$G$5042,5,FALSE),IF(Declaration!$I$4="Japanese",VLOOKUP($M116,Languages!$A$1:$G$5042,6,FALSE),IF(Declaration!$I$4="Portugese",VLOOKUP($M116,Languages!$A$1:$G$5042,7,FALSE)))))))))</f>
        <v>Guatemala</v>
      </c>
      <c r="D116" s="199"/>
      <c r="E116" s="199"/>
      <c r="H116">
        <f t="shared" si="7"/>
        <v>0</v>
      </c>
      <c r="L116" t="s">
        <v>37</v>
      </c>
      <c r="M116" t="s">
        <v>1659</v>
      </c>
      <c r="N116" t="str">
        <f t="shared" si="8"/>
        <v>Coffee</v>
      </c>
      <c r="O116" t="str">
        <f t="shared" si="9"/>
        <v>Coffee</v>
      </c>
    </row>
    <row r="117" spans="2:15" ht="15" x14ac:dyDescent="0.35">
      <c r="B117" s="103" t="str">
        <f>IF(L117="","",IF(Declaration!$I$4="English",L117,IF(Declaration!$I$4="French",VLOOKUP($L117,Languages!$A$1:$G$5042,2,FALSE),IF(Declaration!$I$4="Spanish",VLOOKUP($L117,Languages!$A$1:$G$5042,3,FALSE),IF(Declaration!$I$4="German",VLOOKUP($L117,Languages!$A$1:$G$5042,4,FALSE),IF(Declaration!$I$4="Chinese",VLOOKUP($L117,Languages!$A$1:$G$5042,5,FALSE),IF(Declaration!$I$4="Japanese",VLOOKUP($L117,Languages!$A$1:$G$5042,6,FALSE),IF(Declaration!$I$4="Portugese",VLOOKUP($L117,Languages!$A$1:$G$5042,7,FALSE)))))))))</f>
        <v>Coffee</v>
      </c>
      <c r="C117" s="103" t="str">
        <f>IF(M117="","",IF(Declaration!$I$4="English",M117,IF(Declaration!$I$4="French",VLOOKUP($M117,Languages!$A$1:$G$5042,2,FALSE),IF(Declaration!$I$4="Spanish",VLOOKUP($M117,Languages!$A$1:$G$5042,3,FALSE),IF(Declaration!$I$4="German",VLOOKUP($M117,Languages!$A$1:$G$5042,4,FALSE),IF(Declaration!$I$4="Chinese",VLOOKUP($M117,Languages!$A$1:$G$5042,5,FALSE),IF(Declaration!$I$4="Japanese",VLOOKUP($M117,Languages!$A$1:$G$5042,6,FALSE),IF(Declaration!$I$4="Portugese",VLOOKUP($M117,Languages!$A$1:$G$5042,7,FALSE)))))))))</f>
        <v>Guinea</v>
      </c>
      <c r="D117" s="199"/>
      <c r="E117" s="199"/>
      <c r="H117">
        <f t="shared" si="7"/>
        <v>0</v>
      </c>
      <c r="L117" t="s">
        <v>37</v>
      </c>
      <c r="M117" t="s">
        <v>1662</v>
      </c>
      <c r="N117" t="str">
        <f t="shared" si="8"/>
        <v>Coffee</v>
      </c>
      <c r="O117" t="str">
        <f t="shared" si="9"/>
        <v>Coffee</v>
      </c>
    </row>
    <row r="118" spans="2:15" ht="15" x14ac:dyDescent="0.35">
      <c r="B118" s="103" t="str">
        <f>IF(L118="","",IF(Declaration!$I$4="English",L118,IF(Declaration!$I$4="French",VLOOKUP($L118,Languages!$A$1:$G$5042,2,FALSE),IF(Declaration!$I$4="Spanish",VLOOKUP($L118,Languages!$A$1:$G$5042,3,FALSE),IF(Declaration!$I$4="German",VLOOKUP($L118,Languages!$A$1:$G$5042,4,FALSE),IF(Declaration!$I$4="Chinese",VLOOKUP($L118,Languages!$A$1:$G$5042,5,FALSE),IF(Declaration!$I$4="Japanese",VLOOKUP($L118,Languages!$A$1:$G$5042,6,FALSE),IF(Declaration!$I$4="Portugese",VLOOKUP($L118,Languages!$A$1:$G$5042,7,FALSE)))))))))</f>
        <v>Coffee</v>
      </c>
      <c r="C118" s="103" t="str">
        <f>IF(M118="","",IF(Declaration!$I$4="English",M118,IF(Declaration!$I$4="French",VLOOKUP($M118,Languages!$A$1:$G$5042,2,FALSE),IF(Declaration!$I$4="Spanish",VLOOKUP($M118,Languages!$A$1:$G$5042,3,FALSE),IF(Declaration!$I$4="German",VLOOKUP($M118,Languages!$A$1:$G$5042,4,FALSE),IF(Declaration!$I$4="Chinese",VLOOKUP($M118,Languages!$A$1:$G$5042,5,FALSE),IF(Declaration!$I$4="Japanese",VLOOKUP($M118,Languages!$A$1:$G$5042,6,FALSE),IF(Declaration!$I$4="Portugese",VLOOKUP($M118,Languages!$A$1:$G$5042,7,FALSE)))))))))</f>
        <v>Honduras</v>
      </c>
      <c r="D118" s="199"/>
      <c r="E118" s="199"/>
      <c r="H118">
        <f t="shared" si="7"/>
        <v>0</v>
      </c>
      <c r="L118" t="s">
        <v>37</v>
      </c>
      <c r="M118" t="s">
        <v>1683</v>
      </c>
      <c r="N118" t="str">
        <f t="shared" si="8"/>
        <v>Coffee</v>
      </c>
      <c r="O118" t="str">
        <f t="shared" si="9"/>
        <v>Coffee</v>
      </c>
    </row>
    <row r="119" spans="2:15" ht="15" x14ac:dyDescent="0.35">
      <c r="B119" s="103" t="str">
        <f>IF(L119="","",IF(Declaration!$I$4="English",L119,IF(Declaration!$I$4="French",VLOOKUP($L119,Languages!$A$1:$G$5042,2,FALSE),IF(Declaration!$I$4="Spanish",VLOOKUP($L119,Languages!$A$1:$G$5042,3,FALSE),IF(Declaration!$I$4="German",VLOOKUP($L119,Languages!$A$1:$G$5042,4,FALSE),IF(Declaration!$I$4="Chinese",VLOOKUP($L119,Languages!$A$1:$G$5042,5,FALSE),IF(Declaration!$I$4="Japanese",VLOOKUP($L119,Languages!$A$1:$G$5042,6,FALSE),IF(Declaration!$I$4="Portugese",VLOOKUP($L119,Languages!$A$1:$G$5042,7,FALSE)))))))))</f>
        <v>Coffee</v>
      </c>
      <c r="C119" s="103" t="str">
        <f>IF(M119="","",IF(Declaration!$I$4="English",M119,IF(Declaration!$I$4="French",VLOOKUP($M119,Languages!$A$1:$G$5042,2,FALSE),IF(Declaration!$I$4="Spanish",VLOOKUP($M119,Languages!$A$1:$G$5042,3,FALSE),IF(Declaration!$I$4="German",VLOOKUP($M119,Languages!$A$1:$G$5042,4,FALSE),IF(Declaration!$I$4="Chinese",VLOOKUP($M119,Languages!$A$1:$G$5042,5,FALSE),IF(Declaration!$I$4="Japanese",VLOOKUP($M119,Languages!$A$1:$G$5042,6,FALSE),IF(Declaration!$I$4="Portugese",VLOOKUP($M119,Languages!$A$1:$G$5042,7,FALSE)))))))))</f>
        <v>Kenya</v>
      </c>
      <c r="D119" s="199"/>
      <c r="E119" s="199"/>
      <c r="H119">
        <f t="shared" si="7"/>
        <v>0</v>
      </c>
      <c r="L119" t="s">
        <v>37</v>
      </c>
      <c r="M119" t="s">
        <v>1767</v>
      </c>
      <c r="N119" t="str">
        <f t="shared" si="8"/>
        <v>Coffee</v>
      </c>
      <c r="O119" t="str">
        <f t="shared" si="9"/>
        <v>Coffee</v>
      </c>
    </row>
    <row r="120" spans="2:15" ht="15" x14ac:dyDescent="0.35">
      <c r="B120" s="103" t="str">
        <f>IF(L120="","",IF(Declaration!$I$4="English",L120,IF(Declaration!$I$4="French",VLOOKUP($L120,Languages!$A$1:$G$5042,2,FALSE),IF(Declaration!$I$4="Spanish",VLOOKUP($L120,Languages!$A$1:$G$5042,3,FALSE),IF(Declaration!$I$4="German",VLOOKUP($L120,Languages!$A$1:$G$5042,4,FALSE),IF(Declaration!$I$4="Chinese",VLOOKUP($L120,Languages!$A$1:$G$5042,5,FALSE),IF(Declaration!$I$4="Japanese",VLOOKUP($L120,Languages!$A$1:$G$5042,6,FALSE),IF(Declaration!$I$4="Portugese",VLOOKUP($L120,Languages!$A$1:$G$5042,7,FALSE)))))))))</f>
        <v>Coffee</v>
      </c>
      <c r="C120" s="103" t="str">
        <f>IF(M120="","",IF(Declaration!$I$4="English",M120,IF(Declaration!$I$4="French",VLOOKUP($M120,Languages!$A$1:$G$5042,2,FALSE),IF(Declaration!$I$4="Spanish",VLOOKUP($M120,Languages!$A$1:$G$5042,3,FALSE),IF(Declaration!$I$4="German",VLOOKUP($M120,Languages!$A$1:$G$5042,4,FALSE),IF(Declaration!$I$4="Chinese",VLOOKUP($M120,Languages!$A$1:$G$5042,5,FALSE),IF(Declaration!$I$4="Japanese",VLOOKUP($M120,Languages!$A$1:$G$5042,6,FALSE),IF(Declaration!$I$4="Portugese",VLOOKUP($M120,Languages!$A$1:$G$5042,7,FALSE)))))))))</f>
        <v>Mexico</v>
      </c>
      <c r="D120" s="199"/>
      <c r="E120" s="199"/>
      <c r="H120">
        <f t="shared" si="7"/>
        <v>0</v>
      </c>
      <c r="L120" t="s">
        <v>37</v>
      </c>
      <c r="M120" t="s">
        <v>1906</v>
      </c>
      <c r="N120" t="str">
        <f t="shared" si="8"/>
        <v>Coffee</v>
      </c>
      <c r="O120" t="str">
        <f t="shared" si="9"/>
        <v>Coffee</v>
      </c>
    </row>
    <row r="121" spans="2:15" ht="15" x14ac:dyDescent="0.35">
      <c r="B121" s="103" t="str">
        <f>IF(L121="","",IF(Declaration!$I$4="English",L121,IF(Declaration!$I$4="French",VLOOKUP($L121,Languages!$A$1:$G$5042,2,FALSE),IF(Declaration!$I$4="Spanish",VLOOKUP($L121,Languages!$A$1:$G$5042,3,FALSE),IF(Declaration!$I$4="German",VLOOKUP($L121,Languages!$A$1:$G$5042,4,FALSE),IF(Declaration!$I$4="Chinese",VLOOKUP($L121,Languages!$A$1:$G$5042,5,FALSE),IF(Declaration!$I$4="Japanese",VLOOKUP($L121,Languages!$A$1:$G$5042,6,FALSE),IF(Declaration!$I$4="Portugese",VLOOKUP($L121,Languages!$A$1:$G$5042,7,FALSE)))))))))</f>
        <v>Coffee</v>
      </c>
      <c r="C121" s="103" t="str">
        <f>IF(M121="","",IF(Declaration!$I$4="English",M121,IF(Declaration!$I$4="French",VLOOKUP($M121,Languages!$A$1:$G$5042,2,FALSE),IF(Declaration!$I$4="Spanish",VLOOKUP($M121,Languages!$A$1:$G$5042,3,FALSE),IF(Declaration!$I$4="German",VLOOKUP($M121,Languages!$A$1:$G$5042,4,FALSE),IF(Declaration!$I$4="Chinese",VLOOKUP($M121,Languages!$A$1:$G$5042,5,FALSE),IF(Declaration!$I$4="Japanese",VLOOKUP($M121,Languages!$A$1:$G$5042,6,FALSE),IF(Declaration!$I$4="Portugese",VLOOKUP($M121,Languages!$A$1:$G$5042,7,FALSE)))))))))</f>
        <v>Nicaragua</v>
      </c>
      <c r="D121" s="199"/>
      <c r="E121" s="199"/>
      <c r="H121">
        <f t="shared" si="7"/>
        <v>0</v>
      </c>
      <c r="L121" t="s">
        <v>37</v>
      </c>
      <c r="M121" t="s">
        <v>1982</v>
      </c>
      <c r="N121" t="str">
        <f t="shared" si="8"/>
        <v>Coffee</v>
      </c>
      <c r="O121" t="str">
        <f t="shared" si="9"/>
        <v>Coffee</v>
      </c>
    </row>
    <row r="122" spans="2:15" ht="15" x14ac:dyDescent="0.35">
      <c r="B122" s="103" t="str">
        <f>IF(L122="","",IF(Declaration!$I$4="English",L122,IF(Declaration!$I$4="French",VLOOKUP($L122,Languages!$A$1:$G$5042,2,FALSE),IF(Declaration!$I$4="Spanish",VLOOKUP($L122,Languages!$A$1:$G$5042,3,FALSE),IF(Declaration!$I$4="German",VLOOKUP($L122,Languages!$A$1:$G$5042,4,FALSE),IF(Declaration!$I$4="Chinese",VLOOKUP($L122,Languages!$A$1:$G$5042,5,FALSE),IF(Declaration!$I$4="Japanese",VLOOKUP($L122,Languages!$A$1:$G$5042,6,FALSE),IF(Declaration!$I$4="Portugese",VLOOKUP($L122,Languages!$A$1:$G$5042,7,FALSE)))))))))</f>
        <v>Coffee</v>
      </c>
      <c r="C122" s="103" t="str">
        <f>IF(M122="","",IF(Declaration!$I$4="English",M122,IF(Declaration!$I$4="French",VLOOKUP($M122,Languages!$A$1:$G$5042,2,FALSE),IF(Declaration!$I$4="Spanish",VLOOKUP($M122,Languages!$A$1:$G$5042,3,FALSE),IF(Declaration!$I$4="German",VLOOKUP($M122,Languages!$A$1:$G$5042,4,FALSE),IF(Declaration!$I$4="Chinese",VLOOKUP($M122,Languages!$A$1:$G$5042,5,FALSE),IF(Declaration!$I$4="Japanese",VLOOKUP($M122,Languages!$A$1:$G$5042,6,FALSE),IF(Declaration!$I$4="Portugese",VLOOKUP($M122,Languages!$A$1:$G$5042,7,FALSE)))))))))</f>
        <v>Panama</v>
      </c>
      <c r="D122" s="199"/>
      <c r="E122" s="199"/>
      <c r="H122">
        <f t="shared" si="7"/>
        <v>0</v>
      </c>
      <c r="L122" t="s">
        <v>37</v>
      </c>
      <c r="M122" t="s">
        <v>2028</v>
      </c>
      <c r="N122" t="str">
        <f t="shared" si="8"/>
        <v>Coffee</v>
      </c>
      <c r="O122" t="str">
        <f t="shared" si="9"/>
        <v>Coffee</v>
      </c>
    </row>
    <row r="123" spans="2:15" ht="15" x14ac:dyDescent="0.35">
      <c r="B123" s="103" t="str">
        <f>IF(L123="","",IF(Declaration!$I$4="English",L123,IF(Declaration!$I$4="French",VLOOKUP($L123,Languages!$A$1:$G$5042,2,FALSE),IF(Declaration!$I$4="Spanish",VLOOKUP($L123,Languages!$A$1:$G$5042,3,FALSE),IF(Declaration!$I$4="German",VLOOKUP($L123,Languages!$A$1:$G$5042,4,FALSE),IF(Declaration!$I$4="Chinese",VLOOKUP($L123,Languages!$A$1:$G$5042,5,FALSE),IF(Declaration!$I$4="Japanese",VLOOKUP($L123,Languages!$A$1:$G$5042,6,FALSE),IF(Declaration!$I$4="Portugese",VLOOKUP($L123,Languages!$A$1:$G$5042,7,FALSE)))))))))</f>
        <v>Coffee</v>
      </c>
      <c r="C123" s="103" t="str">
        <f>IF(M123="","",IF(Declaration!$I$4="English",M123,IF(Declaration!$I$4="French",VLOOKUP($M123,Languages!$A$1:$G$5042,2,FALSE),IF(Declaration!$I$4="Spanish",VLOOKUP($M123,Languages!$A$1:$G$5042,3,FALSE),IF(Declaration!$I$4="German",VLOOKUP($M123,Languages!$A$1:$G$5042,4,FALSE),IF(Declaration!$I$4="Chinese",VLOOKUP($M123,Languages!$A$1:$G$5042,5,FALSE),IF(Declaration!$I$4="Japanese",VLOOKUP($M123,Languages!$A$1:$G$5042,6,FALSE),IF(Declaration!$I$4="Portugese",VLOOKUP($M123,Languages!$A$1:$G$5042,7,FALSE)))))))))</f>
        <v>Sierra Leone</v>
      </c>
      <c r="D123" s="199"/>
      <c r="E123" s="199"/>
      <c r="H123">
        <f t="shared" si="7"/>
        <v>0</v>
      </c>
      <c r="L123" t="s">
        <v>37</v>
      </c>
      <c r="M123" t="s">
        <v>2144</v>
      </c>
      <c r="N123" t="str">
        <f t="shared" si="8"/>
        <v>Coffee</v>
      </c>
      <c r="O123" t="str">
        <f t="shared" si="9"/>
        <v>Coffee</v>
      </c>
    </row>
    <row r="124" spans="2:15" ht="15" x14ac:dyDescent="0.35">
      <c r="B124" s="103" t="str">
        <f>IF(L124="","",IF(Declaration!$I$4="English",L124,IF(Declaration!$I$4="French",VLOOKUP($L124,Languages!$A$1:$G$5042,2,FALSE),IF(Declaration!$I$4="Spanish",VLOOKUP($L124,Languages!$A$1:$G$5042,3,FALSE),IF(Declaration!$I$4="German",VLOOKUP($L124,Languages!$A$1:$G$5042,4,FALSE),IF(Declaration!$I$4="Chinese",VLOOKUP($L124,Languages!$A$1:$G$5042,5,FALSE),IF(Declaration!$I$4="Japanese",VLOOKUP($L124,Languages!$A$1:$G$5042,6,FALSE),IF(Declaration!$I$4="Portugese",VLOOKUP($L124,Languages!$A$1:$G$5042,7,FALSE)))))))))</f>
        <v>Coffee</v>
      </c>
      <c r="C124" s="103" t="str">
        <f>IF(M124="","",IF(Declaration!$I$4="English",M124,IF(Declaration!$I$4="French",VLOOKUP($M124,Languages!$A$1:$G$5042,2,FALSE),IF(Declaration!$I$4="Spanish",VLOOKUP($M124,Languages!$A$1:$G$5042,3,FALSE),IF(Declaration!$I$4="German",VLOOKUP($M124,Languages!$A$1:$G$5042,4,FALSE),IF(Declaration!$I$4="Chinese",VLOOKUP($M124,Languages!$A$1:$G$5042,5,FALSE),IF(Declaration!$I$4="Japanese",VLOOKUP($M124,Languages!$A$1:$G$5042,6,FALSE),IF(Declaration!$I$4="Portugese",VLOOKUP($M124,Languages!$A$1:$G$5042,7,FALSE)))))))))</f>
        <v>Tanzania</v>
      </c>
      <c r="D124" s="199"/>
      <c r="E124" s="199"/>
      <c r="H124">
        <f t="shared" si="7"/>
        <v>0</v>
      </c>
      <c r="L124" t="s">
        <v>37</v>
      </c>
      <c r="M124" t="s">
        <v>5069</v>
      </c>
      <c r="N124" t="str">
        <f t="shared" si="8"/>
        <v>Coffee</v>
      </c>
      <c r="O124" t="str">
        <f t="shared" si="9"/>
        <v>Coffee</v>
      </c>
    </row>
    <row r="125" spans="2:15" ht="15" x14ac:dyDescent="0.35">
      <c r="B125" s="103" t="str">
        <f>IF(L125="","",IF(Declaration!$I$4="English",L125,IF(Declaration!$I$4="French",VLOOKUP($L125,Languages!$A$1:$G$5042,2,FALSE),IF(Declaration!$I$4="Spanish",VLOOKUP($L125,Languages!$A$1:$G$5042,3,FALSE),IF(Declaration!$I$4="German",VLOOKUP($L125,Languages!$A$1:$G$5042,4,FALSE),IF(Declaration!$I$4="Chinese",VLOOKUP($L125,Languages!$A$1:$G$5042,5,FALSE),IF(Declaration!$I$4="Japanese",VLOOKUP($L125,Languages!$A$1:$G$5042,6,FALSE),IF(Declaration!$I$4="Portugese",VLOOKUP($L125,Languages!$A$1:$G$5042,7,FALSE)))))))))</f>
        <v>Coffee</v>
      </c>
      <c r="C125" s="103" t="str">
        <f>IF(M125="","",IF(Declaration!$I$4="English",M125,IF(Declaration!$I$4="French",VLOOKUP($M125,Languages!$A$1:$G$5042,2,FALSE),IF(Declaration!$I$4="Spanish",VLOOKUP($M125,Languages!$A$1:$G$5042,3,FALSE),IF(Declaration!$I$4="German",VLOOKUP($M125,Languages!$A$1:$G$5042,4,FALSE),IF(Declaration!$I$4="Chinese",VLOOKUP($M125,Languages!$A$1:$G$5042,5,FALSE),IF(Declaration!$I$4="Japanese",VLOOKUP($M125,Languages!$A$1:$G$5042,6,FALSE),IF(Declaration!$I$4="Portugese",VLOOKUP($M125,Languages!$A$1:$G$5042,7,FALSE)))))))))</f>
        <v>Uganda</v>
      </c>
      <c r="D125" s="199"/>
      <c r="E125" s="199"/>
      <c r="H125">
        <f t="shared" si="7"/>
        <v>0</v>
      </c>
      <c r="L125" t="s">
        <v>37</v>
      </c>
      <c r="M125" t="s">
        <v>2308</v>
      </c>
      <c r="N125" t="str">
        <f t="shared" si="8"/>
        <v>Coffee</v>
      </c>
      <c r="O125" t="str">
        <f t="shared" si="9"/>
        <v>Coffee</v>
      </c>
    </row>
    <row r="126" spans="2:15" ht="15" x14ac:dyDescent="0.35">
      <c r="B126" s="103" t="str">
        <f>IF(L126="","",IF(Declaration!$I$4="English",L126,IF(Declaration!$I$4="French",VLOOKUP($L126,Languages!$A$1:$G$5042,2,FALSE),IF(Declaration!$I$4="Spanish",VLOOKUP($L126,Languages!$A$1:$G$5042,3,FALSE),IF(Declaration!$I$4="German",VLOOKUP($L126,Languages!$A$1:$G$5042,4,FALSE),IF(Declaration!$I$4="Chinese",VLOOKUP($L126,Languages!$A$1:$G$5042,5,FALSE),IF(Declaration!$I$4="Japanese",VLOOKUP($L126,Languages!$A$1:$G$5042,6,FALSE),IF(Declaration!$I$4="Portugese",VLOOKUP($L126,Languages!$A$1:$G$5042,7,FALSE)))))))))</f>
        <v>Coffee</v>
      </c>
      <c r="C126" s="103" t="str">
        <f>IF(M126="","",IF(Declaration!$I$4="English",M126,IF(Declaration!$I$4="French",VLOOKUP($M126,Languages!$A$1:$G$5042,2,FALSE),IF(Declaration!$I$4="Spanish",VLOOKUP($M126,Languages!$A$1:$G$5042,3,FALSE),IF(Declaration!$I$4="German",VLOOKUP($M126,Languages!$A$1:$G$5042,4,FALSE),IF(Declaration!$I$4="Chinese",VLOOKUP($M126,Languages!$A$1:$G$5042,5,FALSE),IF(Declaration!$I$4="Japanese",VLOOKUP($M126,Languages!$A$1:$G$5042,6,FALSE),IF(Declaration!$I$4="Portugese",VLOOKUP($M126,Languages!$A$1:$G$5042,7,FALSE)))))))))</f>
        <v>Vietnam</v>
      </c>
      <c r="D126" s="199"/>
      <c r="E126" s="199"/>
      <c r="H126">
        <f t="shared" si="7"/>
        <v>0</v>
      </c>
      <c r="L126" t="s">
        <v>37</v>
      </c>
      <c r="M126" t="s">
        <v>2359</v>
      </c>
      <c r="N126" t="str">
        <f t="shared" si="8"/>
        <v>Coffee</v>
      </c>
      <c r="O126" t="str">
        <f t="shared" si="9"/>
        <v>Coffee</v>
      </c>
    </row>
    <row r="127" spans="2:15" ht="15" x14ac:dyDescent="0.35">
      <c r="B127" s="103" t="str">
        <f>IF(L127="","",IF(Declaration!$I$4="English",L127,IF(Declaration!$I$4="French",VLOOKUP($L127,Languages!$A$1:$G$5042,2,FALSE),IF(Declaration!$I$4="Spanish",VLOOKUP($L127,Languages!$A$1:$G$5042,3,FALSE),IF(Declaration!$I$4="German",VLOOKUP($L127,Languages!$A$1:$G$5042,4,FALSE),IF(Declaration!$I$4="Chinese",VLOOKUP($L127,Languages!$A$1:$G$5042,5,FALSE),IF(Declaration!$I$4="Japanese",VLOOKUP($L127,Languages!$A$1:$G$5042,6,FALSE),IF(Declaration!$I$4="Portugese",VLOOKUP($L127,Languages!$A$1:$G$5042,7,FALSE)))))))))</f>
        <v>Copper</v>
      </c>
      <c r="C127" s="103" t="str">
        <f>IF(M127="","",IF(Declaration!$I$4="English",M127,IF(Declaration!$I$4="French",VLOOKUP($M127,Languages!$A$1:$G$5042,2,FALSE),IF(Declaration!$I$4="Spanish",VLOOKUP($M127,Languages!$A$1:$G$5042,3,FALSE),IF(Declaration!$I$4="German",VLOOKUP($M127,Languages!$A$1:$G$5042,4,FALSE),IF(Declaration!$I$4="Chinese",VLOOKUP($M127,Languages!$A$1:$G$5042,5,FALSE),IF(Declaration!$I$4="Japanese",VLOOKUP($M127,Languages!$A$1:$G$5042,6,FALSE),IF(Declaration!$I$4="Portugese",VLOOKUP($M127,Languages!$A$1:$G$5042,7,FALSE)))))))))</f>
        <v>Democratic Republic of the Congo</v>
      </c>
      <c r="D127" s="199"/>
      <c r="E127" s="199"/>
      <c r="H127">
        <f t="shared" si="7"/>
        <v>0</v>
      </c>
      <c r="L127" t="s">
        <v>145</v>
      </c>
      <c r="M127" t="s">
        <v>5075</v>
      </c>
      <c r="N127" t="str">
        <f t="shared" si="8"/>
        <v>Copper</v>
      </c>
      <c r="O127" t="str">
        <f t="shared" si="9"/>
        <v>Copper</v>
      </c>
    </row>
    <row r="128" spans="2:15" ht="15" x14ac:dyDescent="0.35">
      <c r="B128" s="103" t="str">
        <f>IF(L128="","",IF(Declaration!$I$4="English",L128,IF(Declaration!$I$4="French",VLOOKUP($L128,Languages!$A$1:$G$5042,2,FALSE),IF(Declaration!$I$4="Spanish",VLOOKUP($L128,Languages!$A$1:$G$5042,3,FALSE),IF(Declaration!$I$4="German",VLOOKUP($L128,Languages!$A$1:$G$5042,4,FALSE),IF(Declaration!$I$4="Chinese",VLOOKUP($L128,Languages!$A$1:$G$5042,5,FALSE),IF(Declaration!$I$4="Japanese",VLOOKUP($L128,Languages!$A$1:$G$5042,6,FALSE),IF(Declaration!$I$4="Portugese",VLOOKUP($L128,Languages!$A$1:$G$5042,7,FALSE)))))))))</f>
        <v>Corn</v>
      </c>
      <c r="C128" s="103" t="str">
        <f>IF(M128="","",IF(Declaration!$I$4="English",M128,IF(Declaration!$I$4="French",VLOOKUP($M128,Languages!$A$1:$G$5042,2,FALSE),IF(Declaration!$I$4="Spanish",VLOOKUP($M128,Languages!$A$1:$G$5042,3,FALSE),IF(Declaration!$I$4="German",VLOOKUP($M128,Languages!$A$1:$G$5042,4,FALSE),IF(Declaration!$I$4="Chinese",VLOOKUP($M128,Languages!$A$1:$G$5042,5,FALSE),IF(Declaration!$I$4="Japanese",VLOOKUP($M128,Languages!$A$1:$G$5042,6,FALSE),IF(Declaration!$I$4="Portugese",VLOOKUP($M128,Languages!$A$1:$G$5042,7,FALSE)))))))))</f>
        <v>Bolivia</v>
      </c>
      <c r="D128" s="199"/>
      <c r="E128" s="199"/>
      <c r="H128">
        <f t="shared" si="7"/>
        <v>0</v>
      </c>
      <c r="L128" t="s">
        <v>38</v>
      </c>
      <c r="M128" t="s">
        <v>5044</v>
      </c>
      <c r="N128" t="str">
        <f t="shared" si="8"/>
        <v>Corn</v>
      </c>
      <c r="O128" t="str">
        <f t="shared" si="9"/>
        <v>Corn</v>
      </c>
    </row>
    <row r="129" spans="2:15" ht="15" x14ac:dyDescent="0.35">
      <c r="B129" s="103" t="str">
        <f>IF(L129="","",IF(Declaration!$I$4="English",L129,IF(Declaration!$I$4="French",VLOOKUP($L129,Languages!$A$1:$G$5042,2,FALSE),IF(Declaration!$I$4="Spanish",VLOOKUP($L129,Languages!$A$1:$G$5042,3,FALSE),IF(Declaration!$I$4="German",VLOOKUP($L129,Languages!$A$1:$G$5042,4,FALSE),IF(Declaration!$I$4="Chinese",VLOOKUP($L129,Languages!$A$1:$G$5042,5,FALSE),IF(Declaration!$I$4="Japanese",VLOOKUP($L129,Languages!$A$1:$G$5042,6,FALSE),IF(Declaration!$I$4="Portugese",VLOOKUP($L129,Languages!$A$1:$G$5042,7,FALSE)))))))))</f>
        <v>Corn</v>
      </c>
      <c r="C129" s="103" t="str">
        <f>IF(M129="","",IF(Declaration!$I$4="English",M129,IF(Declaration!$I$4="French",VLOOKUP($M129,Languages!$A$1:$G$5042,2,FALSE),IF(Declaration!$I$4="Spanish",VLOOKUP($M129,Languages!$A$1:$G$5042,3,FALSE),IF(Declaration!$I$4="German",VLOOKUP($M129,Languages!$A$1:$G$5042,4,FALSE),IF(Declaration!$I$4="Chinese",VLOOKUP($M129,Languages!$A$1:$G$5042,5,FALSE),IF(Declaration!$I$4="Japanese",VLOOKUP($M129,Languages!$A$1:$G$5042,6,FALSE),IF(Declaration!$I$4="Portugese",VLOOKUP($M129,Languages!$A$1:$G$5042,7,FALSE)))))))))</f>
        <v>Brazil</v>
      </c>
      <c r="D129" s="199"/>
      <c r="E129" s="199"/>
      <c r="H129">
        <f t="shared" si="7"/>
        <v>0</v>
      </c>
      <c r="L129" t="s">
        <v>38</v>
      </c>
      <c r="M129" t="s">
        <v>1383</v>
      </c>
      <c r="N129" t="str">
        <f t="shared" si="8"/>
        <v>Corn</v>
      </c>
      <c r="O129" t="str">
        <f t="shared" si="9"/>
        <v>Corn</v>
      </c>
    </row>
    <row r="130" spans="2:15" ht="15" x14ac:dyDescent="0.35">
      <c r="B130" s="103" t="str">
        <f>IF(L130="","",IF(Declaration!$I$4="English",L130,IF(Declaration!$I$4="French",VLOOKUP($L130,Languages!$A$1:$G$5042,2,FALSE),IF(Declaration!$I$4="Spanish",VLOOKUP($L130,Languages!$A$1:$G$5042,3,FALSE),IF(Declaration!$I$4="German",VLOOKUP($L130,Languages!$A$1:$G$5042,4,FALSE),IF(Declaration!$I$4="Chinese",VLOOKUP($L130,Languages!$A$1:$G$5042,5,FALSE),IF(Declaration!$I$4="Japanese",VLOOKUP($L130,Languages!$A$1:$G$5042,6,FALSE),IF(Declaration!$I$4="Portugese",VLOOKUP($L130,Languages!$A$1:$G$5042,7,FALSE)))))))))</f>
        <v>Corn</v>
      </c>
      <c r="C130" s="103" t="str">
        <f>IF(M130="","",IF(Declaration!$I$4="English",M130,IF(Declaration!$I$4="French",VLOOKUP($M130,Languages!$A$1:$G$5042,2,FALSE),IF(Declaration!$I$4="Spanish",VLOOKUP($M130,Languages!$A$1:$G$5042,3,FALSE),IF(Declaration!$I$4="German",VLOOKUP($M130,Languages!$A$1:$G$5042,4,FALSE),IF(Declaration!$I$4="Chinese",VLOOKUP($M130,Languages!$A$1:$G$5042,5,FALSE),IF(Declaration!$I$4="Japanese",VLOOKUP($M130,Languages!$A$1:$G$5042,6,FALSE),IF(Declaration!$I$4="Portugese",VLOOKUP($M130,Languages!$A$1:$G$5042,7,FALSE)))))))))</f>
        <v>Guatemala</v>
      </c>
      <c r="D130" s="199"/>
      <c r="E130" s="199"/>
      <c r="H130">
        <f t="shared" si="7"/>
        <v>0</v>
      </c>
      <c r="L130" t="s">
        <v>38</v>
      </c>
      <c r="M130" t="s">
        <v>1659</v>
      </c>
      <c r="N130" t="str">
        <f t="shared" si="8"/>
        <v>Corn</v>
      </c>
      <c r="O130" t="str">
        <f t="shared" si="9"/>
        <v>Corn</v>
      </c>
    </row>
    <row r="131" spans="2:15" ht="15" x14ac:dyDescent="0.35">
      <c r="B131" s="103" t="str">
        <f>IF(L131="","",IF(Declaration!$I$4="English",L131,IF(Declaration!$I$4="French",VLOOKUP($L131,Languages!$A$1:$G$5042,2,FALSE),IF(Declaration!$I$4="Spanish",VLOOKUP($L131,Languages!$A$1:$G$5042,3,FALSE),IF(Declaration!$I$4="German",VLOOKUP($L131,Languages!$A$1:$G$5042,4,FALSE),IF(Declaration!$I$4="Chinese",VLOOKUP($L131,Languages!$A$1:$G$5042,5,FALSE),IF(Declaration!$I$4="Japanese",VLOOKUP($L131,Languages!$A$1:$G$5042,6,FALSE),IF(Declaration!$I$4="Portugese",VLOOKUP($L131,Languages!$A$1:$G$5042,7,FALSE)))))))))</f>
        <v>Corn</v>
      </c>
      <c r="C131" s="103" t="str">
        <f>IF(M131="","",IF(Declaration!$I$4="English",M131,IF(Declaration!$I$4="French",VLOOKUP($M131,Languages!$A$1:$G$5042,2,FALSE),IF(Declaration!$I$4="Spanish",VLOOKUP($M131,Languages!$A$1:$G$5042,3,FALSE),IF(Declaration!$I$4="German",VLOOKUP($M131,Languages!$A$1:$G$5042,4,FALSE),IF(Declaration!$I$4="Chinese",VLOOKUP($M131,Languages!$A$1:$G$5042,5,FALSE),IF(Declaration!$I$4="Japanese",VLOOKUP($M131,Languages!$A$1:$G$5042,6,FALSE),IF(Declaration!$I$4="Portugese",VLOOKUP($M131,Languages!$A$1:$G$5042,7,FALSE)))))))))</f>
        <v>Paraguay</v>
      </c>
      <c r="D131" s="199"/>
      <c r="E131" s="199"/>
      <c r="H131">
        <f t="shared" si="7"/>
        <v>0</v>
      </c>
      <c r="L131" t="s">
        <v>38</v>
      </c>
      <c r="M131" t="s">
        <v>2039</v>
      </c>
      <c r="N131" t="str">
        <f t="shared" si="8"/>
        <v>Corn</v>
      </c>
      <c r="O131" t="str">
        <f t="shared" si="9"/>
        <v>Corn</v>
      </c>
    </row>
    <row r="132" spans="2:15" ht="15" x14ac:dyDescent="0.35">
      <c r="B132" s="103" t="str">
        <f>IF(L132="","",IF(Declaration!$I$4="English",L132,IF(Declaration!$I$4="French",VLOOKUP($L132,Languages!$A$1:$G$5042,2,FALSE),IF(Declaration!$I$4="Spanish",VLOOKUP($L132,Languages!$A$1:$G$5042,3,FALSE),IF(Declaration!$I$4="German",VLOOKUP($L132,Languages!$A$1:$G$5042,4,FALSE),IF(Declaration!$I$4="Chinese",VLOOKUP($L132,Languages!$A$1:$G$5042,5,FALSE),IF(Declaration!$I$4="Japanese",VLOOKUP($L132,Languages!$A$1:$G$5042,6,FALSE),IF(Declaration!$I$4="Portugese",VLOOKUP($L132,Languages!$A$1:$G$5042,7,FALSE)))))))))</f>
        <v>Corn</v>
      </c>
      <c r="C132" s="103" t="str">
        <f>IF(M132="","",IF(Declaration!$I$4="English",M132,IF(Declaration!$I$4="French",VLOOKUP($M132,Languages!$A$1:$G$5042,2,FALSE),IF(Declaration!$I$4="Spanish",VLOOKUP($M132,Languages!$A$1:$G$5042,3,FALSE),IF(Declaration!$I$4="German",VLOOKUP($M132,Languages!$A$1:$G$5042,4,FALSE),IF(Declaration!$I$4="Chinese",VLOOKUP($M132,Languages!$A$1:$G$5042,5,FALSE),IF(Declaration!$I$4="Japanese",VLOOKUP($M132,Languages!$A$1:$G$5042,6,FALSE),IF(Declaration!$I$4="Portugese",VLOOKUP($M132,Languages!$A$1:$G$5042,7,FALSE)))))))))</f>
        <v>Philippines</v>
      </c>
      <c r="D132" s="199"/>
      <c r="E132" s="199"/>
      <c r="H132">
        <f t="shared" si="7"/>
        <v>0</v>
      </c>
      <c r="L132" t="s">
        <v>38</v>
      </c>
      <c r="M132" t="s">
        <v>2048</v>
      </c>
      <c r="N132" t="str">
        <f t="shared" si="8"/>
        <v>Corn</v>
      </c>
      <c r="O132" t="str">
        <f t="shared" si="9"/>
        <v>Corn</v>
      </c>
    </row>
    <row r="133" spans="2:15" ht="15" x14ac:dyDescent="0.35">
      <c r="B133" s="103" t="str">
        <f>IF(L133="","",IF(Declaration!$I$4="English",L133,IF(Declaration!$I$4="French",VLOOKUP($L133,Languages!$A$1:$G$5042,2,FALSE),IF(Declaration!$I$4="Spanish",VLOOKUP($L133,Languages!$A$1:$G$5042,3,FALSE),IF(Declaration!$I$4="German",VLOOKUP($L133,Languages!$A$1:$G$5042,4,FALSE),IF(Declaration!$I$4="Chinese",VLOOKUP($L133,Languages!$A$1:$G$5042,5,FALSE),IF(Declaration!$I$4="Japanese",VLOOKUP($L133,Languages!$A$1:$G$5042,6,FALSE),IF(Declaration!$I$4="Portugese",VLOOKUP($L133,Languages!$A$1:$G$5042,7,FALSE)))))))))</f>
        <v>Cotton</v>
      </c>
      <c r="C133" s="103" t="str">
        <f>IF(M133="","",IF(Declaration!$I$4="English",M133,IF(Declaration!$I$4="French",VLOOKUP($M133,Languages!$A$1:$G$5042,2,FALSE),IF(Declaration!$I$4="Spanish",VLOOKUP($M133,Languages!$A$1:$G$5042,3,FALSE),IF(Declaration!$I$4="German",VLOOKUP($M133,Languages!$A$1:$G$5042,4,FALSE),IF(Declaration!$I$4="Chinese",VLOOKUP($M133,Languages!$A$1:$G$5042,5,FALSE),IF(Declaration!$I$4="Japanese",VLOOKUP($M133,Languages!$A$1:$G$5042,6,FALSE),IF(Declaration!$I$4="Portugese",VLOOKUP($M133,Languages!$A$1:$G$5042,7,FALSE)))))))))</f>
        <v>Argentina</v>
      </c>
      <c r="D133" s="199"/>
      <c r="E133" s="199"/>
      <c r="H133">
        <f t="shared" si="7"/>
        <v>0</v>
      </c>
      <c r="L133" t="s">
        <v>39</v>
      </c>
      <c r="M133" t="s">
        <v>1287</v>
      </c>
      <c r="N133" t="str">
        <f t="shared" si="8"/>
        <v>Cotton</v>
      </c>
      <c r="O133" t="str">
        <f t="shared" si="9"/>
        <v>Cotton</v>
      </c>
    </row>
    <row r="134" spans="2:15" ht="15" x14ac:dyDescent="0.35">
      <c r="B134" s="103" t="str">
        <f>IF(L134="","",IF(Declaration!$I$4="English",L134,IF(Declaration!$I$4="French",VLOOKUP($L134,Languages!$A$1:$G$5042,2,FALSE),IF(Declaration!$I$4="Spanish",VLOOKUP($L134,Languages!$A$1:$G$5042,3,FALSE),IF(Declaration!$I$4="German",VLOOKUP($L134,Languages!$A$1:$G$5042,4,FALSE),IF(Declaration!$I$4="Chinese",VLOOKUP($L134,Languages!$A$1:$G$5042,5,FALSE),IF(Declaration!$I$4="Japanese",VLOOKUP($L134,Languages!$A$1:$G$5042,6,FALSE),IF(Declaration!$I$4="Portugese",VLOOKUP($L134,Languages!$A$1:$G$5042,7,FALSE)))))))))</f>
        <v>Cotton</v>
      </c>
      <c r="C134" s="103" t="str">
        <f>IF(M134="","",IF(Declaration!$I$4="English",M134,IF(Declaration!$I$4="French",VLOOKUP($M134,Languages!$A$1:$G$5042,2,FALSE),IF(Declaration!$I$4="Spanish",VLOOKUP($M134,Languages!$A$1:$G$5042,3,FALSE),IF(Declaration!$I$4="German",VLOOKUP($M134,Languages!$A$1:$G$5042,4,FALSE),IF(Declaration!$I$4="Chinese",VLOOKUP($M134,Languages!$A$1:$G$5042,5,FALSE),IF(Declaration!$I$4="Japanese",VLOOKUP($M134,Languages!$A$1:$G$5042,6,FALSE),IF(Declaration!$I$4="Portugese",VLOOKUP($M134,Languages!$A$1:$G$5042,7,FALSE)))))))))</f>
        <v>Azerbaijan</v>
      </c>
      <c r="D134" s="199"/>
      <c r="E134" s="199"/>
      <c r="H134">
        <f t="shared" ref="H134:H197" si="10">IF(E134 = $J$9, 1, 0)</f>
        <v>0</v>
      </c>
      <c r="L134" t="s">
        <v>39</v>
      </c>
      <c r="M134" t="s">
        <v>1313</v>
      </c>
      <c r="N134" t="str">
        <f t="shared" si="8"/>
        <v>Cotton</v>
      </c>
      <c r="O134" t="str">
        <f t="shared" si="9"/>
        <v>Cotton</v>
      </c>
    </row>
    <row r="135" spans="2:15" ht="15" x14ac:dyDescent="0.35">
      <c r="B135" s="103" t="str">
        <f>IF(L135="","",IF(Declaration!$I$4="English",L135,IF(Declaration!$I$4="French",VLOOKUP($L135,Languages!$A$1:$G$5042,2,FALSE),IF(Declaration!$I$4="Spanish",VLOOKUP($L135,Languages!$A$1:$G$5042,3,FALSE),IF(Declaration!$I$4="German",VLOOKUP($L135,Languages!$A$1:$G$5042,4,FALSE),IF(Declaration!$I$4="Chinese",VLOOKUP($L135,Languages!$A$1:$G$5042,5,FALSE),IF(Declaration!$I$4="Japanese",VLOOKUP($L135,Languages!$A$1:$G$5042,6,FALSE),IF(Declaration!$I$4="Portugese",VLOOKUP($L135,Languages!$A$1:$G$5042,7,FALSE)))))))))</f>
        <v>Cotton</v>
      </c>
      <c r="C135" s="103" t="str">
        <f>IF(M135="","",IF(Declaration!$I$4="English",M135,IF(Declaration!$I$4="French",VLOOKUP($M135,Languages!$A$1:$G$5042,2,FALSE),IF(Declaration!$I$4="Spanish",VLOOKUP($M135,Languages!$A$1:$G$5042,3,FALSE),IF(Declaration!$I$4="German",VLOOKUP($M135,Languages!$A$1:$G$5042,4,FALSE),IF(Declaration!$I$4="Chinese",VLOOKUP($M135,Languages!$A$1:$G$5042,5,FALSE),IF(Declaration!$I$4="Japanese",VLOOKUP($M135,Languages!$A$1:$G$5042,6,FALSE),IF(Declaration!$I$4="Portugese",VLOOKUP($M135,Languages!$A$1:$G$5042,7,FALSE)))))))))</f>
        <v>Benin</v>
      </c>
      <c r="D135" s="199"/>
      <c r="E135" s="199"/>
      <c r="H135">
        <f t="shared" si="10"/>
        <v>0</v>
      </c>
      <c r="L135" t="s">
        <v>39</v>
      </c>
      <c r="M135" t="s">
        <v>1354</v>
      </c>
      <c r="N135" t="str">
        <f t="shared" ref="N135:N198" si="11">B135&amp;D135</f>
        <v>Cotton</v>
      </c>
      <c r="O135" t="str">
        <f t="shared" ref="O135:O198" si="12">B135&amp;E135</f>
        <v>Cotton</v>
      </c>
    </row>
    <row r="136" spans="2:15" ht="15" x14ac:dyDescent="0.35">
      <c r="B136" s="103" t="str">
        <f>IF(L136="","",IF(Declaration!$I$4="English",L136,IF(Declaration!$I$4="French",VLOOKUP($L136,Languages!$A$1:$G$5042,2,FALSE),IF(Declaration!$I$4="Spanish",VLOOKUP($L136,Languages!$A$1:$G$5042,3,FALSE),IF(Declaration!$I$4="German",VLOOKUP($L136,Languages!$A$1:$G$5042,4,FALSE),IF(Declaration!$I$4="Chinese",VLOOKUP($L136,Languages!$A$1:$G$5042,5,FALSE),IF(Declaration!$I$4="Japanese",VLOOKUP($L136,Languages!$A$1:$G$5042,6,FALSE),IF(Declaration!$I$4="Portugese",VLOOKUP($L136,Languages!$A$1:$G$5042,7,FALSE)))))))))</f>
        <v>Cotton</v>
      </c>
      <c r="C136" s="103" t="str">
        <f>IF(M136="","",IF(Declaration!$I$4="English",M136,IF(Declaration!$I$4="French",VLOOKUP($M136,Languages!$A$1:$G$5042,2,FALSE),IF(Declaration!$I$4="Spanish",VLOOKUP($M136,Languages!$A$1:$G$5042,3,FALSE),IF(Declaration!$I$4="German",VLOOKUP($M136,Languages!$A$1:$G$5042,4,FALSE),IF(Declaration!$I$4="Chinese",VLOOKUP($M136,Languages!$A$1:$G$5042,5,FALSE),IF(Declaration!$I$4="Japanese",VLOOKUP($M136,Languages!$A$1:$G$5042,6,FALSE),IF(Declaration!$I$4="Portugese",VLOOKUP($M136,Languages!$A$1:$G$5042,7,FALSE)))))))))</f>
        <v>Brazil</v>
      </c>
      <c r="D136" s="199"/>
      <c r="E136" s="199"/>
      <c r="H136">
        <f t="shared" si="10"/>
        <v>0</v>
      </c>
      <c r="L136" t="s">
        <v>39</v>
      </c>
      <c r="M136" t="s">
        <v>1383</v>
      </c>
      <c r="N136" t="str">
        <f t="shared" si="11"/>
        <v>Cotton</v>
      </c>
      <c r="O136" t="str">
        <f t="shared" si="12"/>
        <v>Cotton</v>
      </c>
    </row>
    <row r="137" spans="2:15" ht="15" x14ac:dyDescent="0.35">
      <c r="B137" s="103" t="str">
        <f>IF(L137="","",IF(Declaration!$I$4="English",L137,IF(Declaration!$I$4="French",VLOOKUP($L137,Languages!$A$1:$G$5042,2,FALSE),IF(Declaration!$I$4="Spanish",VLOOKUP($L137,Languages!$A$1:$G$5042,3,FALSE),IF(Declaration!$I$4="German",VLOOKUP($L137,Languages!$A$1:$G$5042,4,FALSE),IF(Declaration!$I$4="Chinese",VLOOKUP($L137,Languages!$A$1:$G$5042,5,FALSE),IF(Declaration!$I$4="Japanese",VLOOKUP($L137,Languages!$A$1:$G$5042,6,FALSE),IF(Declaration!$I$4="Portugese",VLOOKUP($L137,Languages!$A$1:$G$5042,7,FALSE)))))))))</f>
        <v>Cotton</v>
      </c>
      <c r="C137" s="103" t="str">
        <f>IF(M137="","",IF(Declaration!$I$4="English",M137,IF(Declaration!$I$4="French",VLOOKUP($M137,Languages!$A$1:$G$5042,2,FALSE),IF(Declaration!$I$4="Spanish",VLOOKUP($M137,Languages!$A$1:$G$5042,3,FALSE),IF(Declaration!$I$4="German",VLOOKUP($M137,Languages!$A$1:$G$5042,4,FALSE),IF(Declaration!$I$4="Chinese",VLOOKUP($M137,Languages!$A$1:$G$5042,5,FALSE),IF(Declaration!$I$4="Japanese",VLOOKUP($M137,Languages!$A$1:$G$5042,6,FALSE),IF(Declaration!$I$4="Portugese",VLOOKUP($M137,Languages!$A$1:$G$5042,7,FALSE)))))))))</f>
        <v>Burkina Faso</v>
      </c>
      <c r="D137" s="199"/>
      <c r="E137" s="199"/>
      <c r="H137">
        <f t="shared" si="10"/>
        <v>0</v>
      </c>
      <c r="L137" t="s">
        <v>39</v>
      </c>
      <c r="M137" t="s">
        <v>1400</v>
      </c>
      <c r="N137" t="str">
        <f t="shared" si="11"/>
        <v>Cotton</v>
      </c>
      <c r="O137" t="str">
        <f t="shared" si="12"/>
        <v>Cotton</v>
      </c>
    </row>
    <row r="138" spans="2:15" ht="15" x14ac:dyDescent="0.35">
      <c r="B138" s="103" t="str">
        <f>IF(L138="","",IF(Declaration!$I$4="English",L138,IF(Declaration!$I$4="French",VLOOKUP($L138,Languages!$A$1:$G$5042,2,FALSE),IF(Declaration!$I$4="Spanish",VLOOKUP($L138,Languages!$A$1:$G$5042,3,FALSE),IF(Declaration!$I$4="German",VLOOKUP($L138,Languages!$A$1:$G$5042,4,FALSE),IF(Declaration!$I$4="Chinese",VLOOKUP($L138,Languages!$A$1:$G$5042,5,FALSE),IF(Declaration!$I$4="Japanese",VLOOKUP($L138,Languages!$A$1:$G$5042,6,FALSE),IF(Declaration!$I$4="Portugese",VLOOKUP($L138,Languages!$A$1:$G$5042,7,FALSE)))))))))</f>
        <v>Cotton</v>
      </c>
      <c r="C138" s="103" t="str">
        <f>IF(M138="","",IF(Declaration!$I$4="English",M138,IF(Declaration!$I$4="French",VLOOKUP($M138,Languages!$A$1:$G$5042,2,FALSE),IF(Declaration!$I$4="Spanish",VLOOKUP($M138,Languages!$A$1:$G$5042,3,FALSE),IF(Declaration!$I$4="German",VLOOKUP($M138,Languages!$A$1:$G$5042,4,FALSE),IF(Declaration!$I$4="Chinese",VLOOKUP($M138,Languages!$A$1:$G$5042,5,FALSE),IF(Declaration!$I$4="Japanese",VLOOKUP($M138,Languages!$A$1:$G$5042,6,FALSE),IF(Declaration!$I$4="Portugese",VLOOKUP($M138,Languages!$A$1:$G$5042,7,FALSE)))))))))</f>
        <v>China</v>
      </c>
      <c r="D138" s="199"/>
      <c r="E138" s="199"/>
      <c r="H138">
        <f t="shared" si="10"/>
        <v>0</v>
      </c>
      <c r="L138" t="s">
        <v>39</v>
      </c>
      <c r="M138" t="s">
        <v>1448</v>
      </c>
      <c r="N138" t="str">
        <f t="shared" si="11"/>
        <v>Cotton</v>
      </c>
      <c r="O138" t="str">
        <f t="shared" si="12"/>
        <v>Cotton</v>
      </c>
    </row>
    <row r="139" spans="2:15" ht="15" x14ac:dyDescent="0.35">
      <c r="B139" s="103" t="str">
        <f>IF(L139="","",IF(Declaration!$I$4="English",L139,IF(Declaration!$I$4="French",VLOOKUP($L139,Languages!$A$1:$G$5042,2,FALSE),IF(Declaration!$I$4="Spanish",VLOOKUP($L139,Languages!$A$1:$G$5042,3,FALSE),IF(Declaration!$I$4="German",VLOOKUP($L139,Languages!$A$1:$G$5042,4,FALSE),IF(Declaration!$I$4="Chinese",VLOOKUP($L139,Languages!$A$1:$G$5042,5,FALSE),IF(Declaration!$I$4="Japanese",VLOOKUP($L139,Languages!$A$1:$G$5042,6,FALSE),IF(Declaration!$I$4="Portugese",VLOOKUP($L139,Languages!$A$1:$G$5042,7,FALSE)))))))))</f>
        <v>Cotton</v>
      </c>
      <c r="C139" s="103" t="str">
        <f>IF(M139="","",IF(Declaration!$I$4="English",M139,IF(Declaration!$I$4="French",VLOOKUP($M139,Languages!$A$1:$G$5042,2,FALSE),IF(Declaration!$I$4="Spanish",VLOOKUP($M139,Languages!$A$1:$G$5042,3,FALSE),IF(Declaration!$I$4="German",VLOOKUP($M139,Languages!$A$1:$G$5042,4,FALSE),IF(Declaration!$I$4="Chinese",VLOOKUP($M139,Languages!$A$1:$G$5042,5,FALSE),IF(Declaration!$I$4="Japanese",VLOOKUP($M139,Languages!$A$1:$G$5042,6,FALSE),IF(Declaration!$I$4="Portugese",VLOOKUP($M139,Languages!$A$1:$G$5042,7,FALSE)))))))))</f>
        <v>Egypt</v>
      </c>
      <c r="D139" s="199"/>
      <c r="E139" s="199"/>
      <c r="H139">
        <f t="shared" si="10"/>
        <v>0</v>
      </c>
      <c r="L139" t="s">
        <v>39</v>
      </c>
      <c r="M139" t="s">
        <v>1560</v>
      </c>
      <c r="N139" t="str">
        <f t="shared" si="11"/>
        <v>Cotton</v>
      </c>
      <c r="O139" t="str">
        <f t="shared" si="12"/>
        <v>Cotton</v>
      </c>
    </row>
    <row r="140" spans="2:15" ht="15" x14ac:dyDescent="0.35">
      <c r="B140" s="103" t="str">
        <f>IF(L140="","",IF(Declaration!$I$4="English",L140,IF(Declaration!$I$4="French",VLOOKUP($L140,Languages!$A$1:$G$5042,2,FALSE),IF(Declaration!$I$4="Spanish",VLOOKUP($L140,Languages!$A$1:$G$5042,3,FALSE),IF(Declaration!$I$4="German",VLOOKUP($L140,Languages!$A$1:$G$5042,4,FALSE),IF(Declaration!$I$4="Chinese",VLOOKUP($L140,Languages!$A$1:$G$5042,5,FALSE),IF(Declaration!$I$4="Japanese",VLOOKUP($L140,Languages!$A$1:$G$5042,6,FALSE),IF(Declaration!$I$4="Portugese",VLOOKUP($L140,Languages!$A$1:$G$5042,7,FALSE)))))))))</f>
        <v>Cotton</v>
      </c>
      <c r="C140" s="103" t="str">
        <f>IF(M140="","",IF(Declaration!$I$4="English",M140,IF(Declaration!$I$4="French",VLOOKUP($M140,Languages!$A$1:$G$5042,2,FALSE),IF(Declaration!$I$4="Spanish",VLOOKUP($M140,Languages!$A$1:$G$5042,3,FALSE),IF(Declaration!$I$4="German",VLOOKUP($M140,Languages!$A$1:$G$5042,4,FALSE),IF(Declaration!$I$4="Chinese",VLOOKUP($M140,Languages!$A$1:$G$5042,5,FALSE),IF(Declaration!$I$4="Japanese",VLOOKUP($M140,Languages!$A$1:$G$5042,6,FALSE),IF(Declaration!$I$4="Portugese",VLOOKUP($M140,Languages!$A$1:$G$5042,7,FALSE)))))))))</f>
        <v>India</v>
      </c>
      <c r="D140" s="199"/>
      <c r="E140" s="199"/>
      <c r="H140">
        <f t="shared" si="10"/>
        <v>0</v>
      </c>
      <c r="L140" t="s">
        <v>39</v>
      </c>
      <c r="M140" t="s">
        <v>1703</v>
      </c>
      <c r="N140" t="str">
        <f t="shared" si="11"/>
        <v>Cotton</v>
      </c>
      <c r="O140" t="str">
        <f t="shared" si="12"/>
        <v>Cotton</v>
      </c>
    </row>
    <row r="141" spans="2:15" ht="15" x14ac:dyDescent="0.35">
      <c r="B141" s="103" t="str">
        <f>IF(L141="","",IF(Declaration!$I$4="English",L141,IF(Declaration!$I$4="French",VLOOKUP($L141,Languages!$A$1:$G$5042,2,FALSE),IF(Declaration!$I$4="Spanish",VLOOKUP($L141,Languages!$A$1:$G$5042,3,FALSE),IF(Declaration!$I$4="German",VLOOKUP($L141,Languages!$A$1:$G$5042,4,FALSE),IF(Declaration!$I$4="Chinese",VLOOKUP($L141,Languages!$A$1:$G$5042,5,FALSE),IF(Declaration!$I$4="Japanese",VLOOKUP($L141,Languages!$A$1:$G$5042,6,FALSE),IF(Declaration!$I$4="Portugese",VLOOKUP($L141,Languages!$A$1:$G$5042,7,FALSE)))))))))</f>
        <v>Cotton</v>
      </c>
      <c r="C141" s="103" t="str">
        <f>IF(M141="","",IF(Declaration!$I$4="English",M141,IF(Declaration!$I$4="French",VLOOKUP($M141,Languages!$A$1:$G$5042,2,FALSE),IF(Declaration!$I$4="Spanish",VLOOKUP($M141,Languages!$A$1:$G$5042,3,FALSE),IF(Declaration!$I$4="German",VLOOKUP($M141,Languages!$A$1:$G$5042,4,FALSE),IF(Declaration!$I$4="Chinese",VLOOKUP($M141,Languages!$A$1:$G$5042,5,FALSE),IF(Declaration!$I$4="Japanese",VLOOKUP($M141,Languages!$A$1:$G$5042,6,FALSE),IF(Declaration!$I$4="Portugese",VLOOKUP($M141,Languages!$A$1:$G$5042,7,FALSE)))))))))</f>
        <v>Kazakhstan</v>
      </c>
      <c r="D141" s="199"/>
      <c r="E141" s="199"/>
      <c r="H141">
        <f t="shared" si="10"/>
        <v>0</v>
      </c>
      <c r="L141" t="s">
        <v>39</v>
      </c>
      <c r="M141" t="s">
        <v>1761</v>
      </c>
      <c r="N141" t="str">
        <f t="shared" si="11"/>
        <v>Cotton</v>
      </c>
      <c r="O141" t="str">
        <f t="shared" si="12"/>
        <v>Cotton</v>
      </c>
    </row>
    <row r="142" spans="2:15" ht="15" x14ac:dyDescent="0.35">
      <c r="B142" s="103" t="str">
        <f>IF(L142="","",IF(Declaration!$I$4="English",L142,IF(Declaration!$I$4="French",VLOOKUP($L142,Languages!$A$1:$G$5042,2,FALSE),IF(Declaration!$I$4="Spanish",VLOOKUP($L142,Languages!$A$1:$G$5042,3,FALSE),IF(Declaration!$I$4="German",VLOOKUP($L142,Languages!$A$1:$G$5042,4,FALSE),IF(Declaration!$I$4="Chinese",VLOOKUP($L142,Languages!$A$1:$G$5042,5,FALSE),IF(Declaration!$I$4="Japanese",VLOOKUP($L142,Languages!$A$1:$G$5042,6,FALSE),IF(Declaration!$I$4="Portugese",VLOOKUP($L142,Languages!$A$1:$G$5042,7,FALSE)))))))))</f>
        <v>Cotton</v>
      </c>
      <c r="C142" s="103" t="str">
        <f>IF(M142="","",IF(Declaration!$I$4="English",M142,IF(Declaration!$I$4="French",VLOOKUP($M142,Languages!$A$1:$G$5042,2,FALSE),IF(Declaration!$I$4="Spanish",VLOOKUP($M142,Languages!$A$1:$G$5042,3,FALSE),IF(Declaration!$I$4="German",VLOOKUP($M142,Languages!$A$1:$G$5042,4,FALSE),IF(Declaration!$I$4="Chinese",VLOOKUP($M142,Languages!$A$1:$G$5042,5,FALSE),IF(Declaration!$I$4="Japanese",VLOOKUP($M142,Languages!$A$1:$G$5042,6,FALSE),IF(Declaration!$I$4="Portugese",VLOOKUP($M142,Languages!$A$1:$G$5042,7,FALSE)))))))))</f>
        <v>Kyrgyz Republic</v>
      </c>
      <c r="D142" s="199"/>
      <c r="E142" s="199"/>
      <c r="H142">
        <f t="shared" si="10"/>
        <v>0</v>
      </c>
      <c r="L142" t="s">
        <v>39</v>
      </c>
      <c r="M142" t="s">
        <v>5082</v>
      </c>
      <c r="N142" t="str">
        <f t="shared" si="11"/>
        <v>Cotton</v>
      </c>
      <c r="O142" t="str">
        <f t="shared" si="12"/>
        <v>Cotton</v>
      </c>
    </row>
    <row r="143" spans="2:15" ht="15" x14ac:dyDescent="0.35">
      <c r="B143" s="103" t="str">
        <f>IF(L143="","",IF(Declaration!$I$4="English",L143,IF(Declaration!$I$4="French",VLOOKUP($L143,Languages!$A$1:$G$5042,2,FALSE),IF(Declaration!$I$4="Spanish",VLOOKUP($L143,Languages!$A$1:$G$5042,3,FALSE),IF(Declaration!$I$4="German",VLOOKUP($L143,Languages!$A$1:$G$5042,4,FALSE),IF(Declaration!$I$4="Chinese",VLOOKUP($L143,Languages!$A$1:$G$5042,5,FALSE),IF(Declaration!$I$4="Japanese",VLOOKUP($L143,Languages!$A$1:$G$5042,6,FALSE),IF(Declaration!$I$4="Portugese",VLOOKUP($L143,Languages!$A$1:$G$5042,7,FALSE)))))))))</f>
        <v>Cotton</v>
      </c>
      <c r="C143" s="103" t="str">
        <f>IF(M143="","",IF(Declaration!$I$4="English",M143,IF(Declaration!$I$4="French",VLOOKUP($M143,Languages!$A$1:$G$5042,2,FALSE),IF(Declaration!$I$4="Spanish",VLOOKUP($M143,Languages!$A$1:$G$5042,3,FALSE),IF(Declaration!$I$4="German",VLOOKUP($M143,Languages!$A$1:$G$5042,4,FALSE),IF(Declaration!$I$4="Chinese",VLOOKUP($M143,Languages!$A$1:$G$5042,5,FALSE),IF(Declaration!$I$4="Japanese",VLOOKUP($M143,Languages!$A$1:$G$5042,6,FALSE),IF(Declaration!$I$4="Portugese",VLOOKUP($M143,Languages!$A$1:$G$5042,7,FALSE)))))))))</f>
        <v>Mali</v>
      </c>
      <c r="D143" s="199"/>
      <c r="E143" s="199"/>
      <c r="H143">
        <f t="shared" si="10"/>
        <v>0</v>
      </c>
      <c r="L143" t="s">
        <v>39</v>
      </c>
      <c r="M143" t="s">
        <v>1879</v>
      </c>
      <c r="N143" t="str">
        <f t="shared" si="11"/>
        <v>Cotton</v>
      </c>
      <c r="O143" t="str">
        <f t="shared" si="12"/>
        <v>Cotton</v>
      </c>
    </row>
    <row r="144" spans="2:15" ht="15" x14ac:dyDescent="0.35">
      <c r="B144" s="103" t="str">
        <f>IF(L144="","",IF(Declaration!$I$4="English",L144,IF(Declaration!$I$4="French",VLOOKUP($L144,Languages!$A$1:$G$5042,2,FALSE),IF(Declaration!$I$4="Spanish",VLOOKUP($L144,Languages!$A$1:$G$5042,3,FALSE),IF(Declaration!$I$4="German",VLOOKUP($L144,Languages!$A$1:$G$5042,4,FALSE),IF(Declaration!$I$4="Chinese",VLOOKUP($L144,Languages!$A$1:$G$5042,5,FALSE),IF(Declaration!$I$4="Japanese",VLOOKUP($L144,Languages!$A$1:$G$5042,6,FALSE),IF(Declaration!$I$4="Portugese",VLOOKUP($L144,Languages!$A$1:$G$5042,7,FALSE)))))))))</f>
        <v>Cotton</v>
      </c>
      <c r="C144" s="103" t="str">
        <f>IF(M144="","",IF(Declaration!$I$4="English",M144,IF(Declaration!$I$4="French",VLOOKUP($M144,Languages!$A$1:$G$5042,2,FALSE),IF(Declaration!$I$4="Spanish",VLOOKUP($M144,Languages!$A$1:$G$5042,3,FALSE),IF(Declaration!$I$4="German",VLOOKUP($M144,Languages!$A$1:$G$5042,4,FALSE),IF(Declaration!$I$4="Chinese",VLOOKUP($M144,Languages!$A$1:$G$5042,5,FALSE),IF(Declaration!$I$4="Japanese",VLOOKUP($M144,Languages!$A$1:$G$5042,6,FALSE),IF(Declaration!$I$4="Portugese",VLOOKUP($M144,Languages!$A$1:$G$5042,7,FALSE)))))))))</f>
        <v>Pakistan</v>
      </c>
      <c r="D144" s="199"/>
      <c r="E144" s="199"/>
      <c r="H144">
        <f t="shared" si="10"/>
        <v>0</v>
      </c>
      <c r="L144" t="s">
        <v>39</v>
      </c>
      <c r="M144" t="s">
        <v>2012</v>
      </c>
      <c r="N144" t="str">
        <f t="shared" si="11"/>
        <v>Cotton</v>
      </c>
      <c r="O144" t="str">
        <f t="shared" si="12"/>
        <v>Cotton</v>
      </c>
    </row>
    <row r="145" spans="2:15" ht="15" x14ac:dyDescent="0.35">
      <c r="B145" s="103" t="str">
        <f>IF(L145="","",IF(Declaration!$I$4="English",L145,IF(Declaration!$I$4="French",VLOOKUP($L145,Languages!$A$1:$G$5042,2,FALSE),IF(Declaration!$I$4="Spanish",VLOOKUP($L145,Languages!$A$1:$G$5042,3,FALSE),IF(Declaration!$I$4="German",VLOOKUP($L145,Languages!$A$1:$G$5042,4,FALSE),IF(Declaration!$I$4="Chinese",VLOOKUP($L145,Languages!$A$1:$G$5042,5,FALSE),IF(Declaration!$I$4="Japanese",VLOOKUP($L145,Languages!$A$1:$G$5042,6,FALSE),IF(Declaration!$I$4="Portugese",VLOOKUP($L145,Languages!$A$1:$G$5042,7,FALSE)))))))))</f>
        <v>Cotton</v>
      </c>
      <c r="C145" s="103" t="str">
        <f>IF(M145="","",IF(Declaration!$I$4="English",M145,IF(Declaration!$I$4="French",VLOOKUP($M145,Languages!$A$1:$G$5042,2,FALSE),IF(Declaration!$I$4="Spanish",VLOOKUP($M145,Languages!$A$1:$G$5042,3,FALSE),IF(Declaration!$I$4="German",VLOOKUP($M145,Languages!$A$1:$G$5042,4,FALSE),IF(Declaration!$I$4="Chinese",VLOOKUP($M145,Languages!$A$1:$G$5042,5,FALSE),IF(Declaration!$I$4="Japanese",VLOOKUP($M145,Languages!$A$1:$G$5042,6,FALSE),IF(Declaration!$I$4="Portugese",VLOOKUP($M145,Languages!$A$1:$G$5042,7,FALSE)))))))))</f>
        <v>Tajikistan</v>
      </c>
      <c r="D145" s="199"/>
      <c r="E145" s="199"/>
      <c r="H145">
        <f t="shared" si="10"/>
        <v>0</v>
      </c>
      <c r="L145" t="s">
        <v>39</v>
      </c>
      <c r="M145" t="s">
        <v>2247</v>
      </c>
      <c r="N145" t="str">
        <f t="shared" si="11"/>
        <v>Cotton</v>
      </c>
      <c r="O145" t="str">
        <f t="shared" si="12"/>
        <v>Cotton</v>
      </c>
    </row>
    <row r="146" spans="2:15" ht="15" x14ac:dyDescent="0.35">
      <c r="B146" s="103" t="str">
        <f>IF(L146="","",IF(Declaration!$I$4="English",L146,IF(Declaration!$I$4="French",VLOOKUP($L146,Languages!$A$1:$G$5042,2,FALSE),IF(Declaration!$I$4="Spanish",VLOOKUP($L146,Languages!$A$1:$G$5042,3,FALSE),IF(Declaration!$I$4="German",VLOOKUP($L146,Languages!$A$1:$G$5042,4,FALSE),IF(Declaration!$I$4="Chinese",VLOOKUP($L146,Languages!$A$1:$G$5042,5,FALSE),IF(Declaration!$I$4="Japanese",VLOOKUP($L146,Languages!$A$1:$G$5042,6,FALSE),IF(Declaration!$I$4="Portugese",VLOOKUP($L146,Languages!$A$1:$G$5042,7,FALSE)))))))))</f>
        <v>Cotton</v>
      </c>
      <c r="C146" s="103" t="str">
        <f>IF(M146="","",IF(Declaration!$I$4="English",M146,IF(Declaration!$I$4="French",VLOOKUP($M146,Languages!$A$1:$G$5042,2,FALSE),IF(Declaration!$I$4="Spanish",VLOOKUP($M146,Languages!$A$1:$G$5042,3,FALSE),IF(Declaration!$I$4="German",VLOOKUP($M146,Languages!$A$1:$G$5042,4,FALSE),IF(Declaration!$I$4="Chinese",VLOOKUP($M146,Languages!$A$1:$G$5042,5,FALSE),IF(Declaration!$I$4="Japanese",VLOOKUP($M146,Languages!$A$1:$G$5042,6,FALSE),IF(Declaration!$I$4="Portugese",VLOOKUP($M146,Languages!$A$1:$G$5042,7,FALSE)))))))))</f>
        <v>Turkey</v>
      </c>
      <c r="D146" s="199"/>
      <c r="E146" s="199"/>
      <c r="H146">
        <f t="shared" si="10"/>
        <v>0</v>
      </c>
      <c r="L146" t="s">
        <v>39</v>
      </c>
      <c r="M146" t="s">
        <v>2292</v>
      </c>
      <c r="N146" t="str">
        <f t="shared" si="11"/>
        <v>Cotton</v>
      </c>
      <c r="O146" t="str">
        <f t="shared" si="12"/>
        <v>Cotton</v>
      </c>
    </row>
    <row r="147" spans="2:15" ht="15" x14ac:dyDescent="0.35">
      <c r="B147" s="103" t="str">
        <f>IF(L147="","",IF(Declaration!$I$4="English",L147,IF(Declaration!$I$4="French",VLOOKUP($L147,Languages!$A$1:$G$5042,2,FALSE),IF(Declaration!$I$4="Spanish",VLOOKUP($L147,Languages!$A$1:$G$5042,3,FALSE),IF(Declaration!$I$4="German",VLOOKUP($L147,Languages!$A$1:$G$5042,4,FALSE),IF(Declaration!$I$4="Chinese",VLOOKUP($L147,Languages!$A$1:$G$5042,5,FALSE),IF(Declaration!$I$4="Japanese",VLOOKUP($L147,Languages!$A$1:$G$5042,6,FALSE),IF(Declaration!$I$4="Portugese",VLOOKUP($L147,Languages!$A$1:$G$5042,7,FALSE)))))))))</f>
        <v>Cotton</v>
      </c>
      <c r="C147" s="103" t="str">
        <f>IF(M147="","",IF(Declaration!$I$4="English",M147,IF(Declaration!$I$4="French",VLOOKUP($M147,Languages!$A$1:$G$5042,2,FALSE),IF(Declaration!$I$4="Spanish",VLOOKUP($M147,Languages!$A$1:$G$5042,3,FALSE),IF(Declaration!$I$4="German",VLOOKUP($M147,Languages!$A$1:$G$5042,4,FALSE),IF(Declaration!$I$4="Chinese",VLOOKUP($M147,Languages!$A$1:$G$5042,5,FALSE),IF(Declaration!$I$4="Japanese",VLOOKUP($M147,Languages!$A$1:$G$5042,6,FALSE),IF(Declaration!$I$4="Portugese",VLOOKUP($M147,Languages!$A$1:$G$5042,7,FALSE)))))))))</f>
        <v>Turkmenistan</v>
      </c>
      <c r="D147" s="199"/>
      <c r="E147" s="199"/>
      <c r="H147">
        <f t="shared" si="10"/>
        <v>0</v>
      </c>
      <c r="L147" t="s">
        <v>39</v>
      </c>
      <c r="M147" t="s">
        <v>2299</v>
      </c>
      <c r="N147" t="str">
        <f t="shared" si="11"/>
        <v>Cotton</v>
      </c>
      <c r="O147" t="str">
        <f t="shared" si="12"/>
        <v>Cotton</v>
      </c>
    </row>
    <row r="148" spans="2:15" ht="15" x14ac:dyDescent="0.35">
      <c r="B148" s="103" t="str">
        <f>IF(L148="","",IF(Declaration!$I$4="English",L148,IF(Declaration!$I$4="French",VLOOKUP($L148,Languages!$A$1:$G$5042,2,FALSE),IF(Declaration!$I$4="Spanish",VLOOKUP($L148,Languages!$A$1:$G$5042,3,FALSE),IF(Declaration!$I$4="German",VLOOKUP($L148,Languages!$A$1:$G$5042,4,FALSE),IF(Declaration!$I$4="Chinese",VLOOKUP($L148,Languages!$A$1:$G$5042,5,FALSE),IF(Declaration!$I$4="Japanese",VLOOKUP($L148,Languages!$A$1:$G$5042,6,FALSE),IF(Declaration!$I$4="Portugese",VLOOKUP($L148,Languages!$A$1:$G$5042,7,FALSE)))))))))</f>
        <v>Cotton</v>
      </c>
      <c r="C148" s="103" t="str">
        <f>IF(M148="","",IF(Declaration!$I$4="English",M148,IF(Declaration!$I$4="French",VLOOKUP($M148,Languages!$A$1:$G$5042,2,FALSE),IF(Declaration!$I$4="Spanish",VLOOKUP($M148,Languages!$A$1:$G$5042,3,FALSE),IF(Declaration!$I$4="German",VLOOKUP($M148,Languages!$A$1:$G$5042,4,FALSE),IF(Declaration!$I$4="Chinese",VLOOKUP($M148,Languages!$A$1:$G$5042,5,FALSE),IF(Declaration!$I$4="Japanese",VLOOKUP($M148,Languages!$A$1:$G$5042,6,FALSE),IF(Declaration!$I$4="Portugese",VLOOKUP($M148,Languages!$A$1:$G$5042,7,FALSE)))))))))</f>
        <v>Zambia</v>
      </c>
      <c r="D148" s="199"/>
      <c r="E148" s="199"/>
      <c r="H148">
        <f t="shared" si="10"/>
        <v>0</v>
      </c>
      <c r="L148" t="s">
        <v>39</v>
      </c>
      <c r="M148" t="s">
        <v>2370</v>
      </c>
      <c r="N148" t="str">
        <f t="shared" si="11"/>
        <v>Cotton</v>
      </c>
      <c r="O148" t="str">
        <f t="shared" si="12"/>
        <v>Cotton</v>
      </c>
    </row>
    <row r="149" spans="2:15" ht="15" x14ac:dyDescent="0.35">
      <c r="B149" s="103" t="str">
        <f>IF(L149="","",IF(Declaration!$I$4="English",L149,IF(Declaration!$I$4="French",VLOOKUP($L149,Languages!$A$1:$G$5042,2,FALSE),IF(Declaration!$I$4="Spanish",VLOOKUP($L149,Languages!$A$1:$G$5042,3,FALSE),IF(Declaration!$I$4="German",VLOOKUP($L149,Languages!$A$1:$G$5042,4,FALSE),IF(Declaration!$I$4="Chinese",VLOOKUP($L149,Languages!$A$1:$G$5042,5,FALSE),IF(Declaration!$I$4="Japanese",VLOOKUP($L149,Languages!$A$1:$G$5042,6,FALSE),IF(Declaration!$I$4="Portugese",VLOOKUP($L149,Languages!$A$1:$G$5042,7,FALSE)))))))))</f>
        <v>Cottonseed (hybrid)</v>
      </c>
      <c r="C149" s="103" t="str">
        <f>IF(M149="","",IF(Declaration!$I$4="English",M149,IF(Declaration!$I$4="French",VLOOKUP($M149,Languages!$A$1:$G$5042,2,FALSE),IF(Declaration!$I$4="Spanish",VLOOKUP($M149,Languages!$A$1:$G$5042,3,FALSE),IF(Declaration!$I$4="German",VLOOKUP($M149,Languages!$A$1:$G$5042,4,FALSE),IF(Declaration!$I$4="Chinese",VLOOKUP($M149,Languages!$A$1:$G$5042,5,FALSE),IF(Declaration!$I$4="Japanese",VLOOKUP($M149,Languages!$A$1:$G$5042,6,FALSE),IF(Declaration!$I$4="Portugese",VLOOKUP($M149,Languages!$A$1:$G$5042,7,FALSE)))))))))</f>
        <v>India</v>
      </c>
      <c r="D149" s="199"/>
      <c r="E149" s="199"/>
      <c r="H149">
        <f t="shared" si="10"/>
        <v>0</v>
      </c>
      <c r="L149" t="s">
        <v>40</v>
      </c>
      <c r="M149" t="s">
        <v>1703</v>
      </c>
      <c r="N149" t="str">
        <f t="shared" si="11"/>
        <v>Cottonseed (hybrid)</v>
      </c>
      <c r="O149" t="str">
        <f t="shared" si="12"/>
        <v>Cottonseed (hybrid)</v>
      </c>
    </row>
    <row r="150" spans="2:15" ht="15" x14ac:dyDescent="0.35">
      <c r="B150" s="103" t="str">
        <f>IF(L150="","",IF(Declaration!$I$4="English",L150,IF(Declaration!$I$4="French",VLOOKUP($L150,Languages!$A$1:$G$5042,2,FALSE),IF(Declaration!$I$4="Spanish",VLOOKUP($L150,Languages!$A$1:$G$5042,3,FALSE),IF(Declaration!$I$4="German",VLOOKUP($L150,Languages!$A$1:$G$5042,4,FALSE),IF(Declaration!$I$4="Chinese",VLOOKUP($L150,Languages!$A$1:$G$5042,5,FALSE),IF(Declaration!$I$4="Japanese",VLOOKUP($L150,Languages!$A$1:$G$5042,6,FALSE),IF(Declaration!$I$4="Portugese",VLOOKUP($L150,Languages!$A$1:$G$5042,7,FALSE)))))))))</f>
        <v>Crude Palm Oil</v>
      </c>
      <c r="C150" s="103" t="str">
        <f>IF(M150="","",IF(Declaration!$I$4="English",M150,IF(Declaration!$I$4="French",VLOOKUP($M150,Languages!$A$1:$G$5042,2,FALSE),IF(Declaration!$I$4="Spanish",VLOOKUP($M150,Languages!$A$1:$G$5042,3,FALSE),IF(Declaration!$I$4="German",VLOOKUP($M150,Languages!$A$1:$G$5042,4,FALSE),IF(Declaration!$I$4="Chinese",VLOOKUP($M150,Languages!$A$1:$G$5042,5,FALSE),IF(Declaration!$I$4="Japanese",VLOOKUP($M150,Languages!$A$1:$G$5042,6,FALSE),IF(Declaration!$I$4="Portugese",VLOOKUP($M150,Languages!$A$1:$G$5042,7,FALSE)))))))))</f>
        <v>Indonesia</v>
      </c>
      <c r="D150" s="199"/>
      <c r="E150" s="199"/>
      <c r="H150">
        <f t="shared" si="10"/>
        <v>0</v>
      </c>
      <c r="L150" t="s">
        <v>4190</v>
      </c>
      <c r="M150" t="s">
        <v>1709</v>
      </c>
      <c r="N150" t="str">
        <f t="shared" si="11"/>
        <v>Crude Palm Oil</v>
      </c>
      <c r="O150" t="str">
        <f t="shared" si="12"/>
        <v>Crude Palm Oil</v>
      </c>
    </row>
    <row r="151" spans="2:15" ht="15" x14ac:dyDescent="0.35">
      <c r="B151" s="103" t="str">
        <f>IF(L151="","",IF(Declaration!$I$4="English",L151,IF(Declaration!$I$4="French",VLOOKUP($L151,Languages!$A$1:$G$5042,2,FALSE),IF(Declaration!$I$4="Spanish",VLOOKUP($L151,Languages!$A$1:$G$5042,3,FALSE),IF(Declaration!$I$4="German",VLOOKUP($L151,Languages!$A$1:$G$5042,4,FALSE),IF(Declaration!$I$4="Chinese",VLOOKUP($L151,Languages!$A$1:$G$5042,5,FALSE),IF(Declaration!$I$4="Japanese",VLOOKUP($L151,Languages!$A$1:$G$5042,6,FALSE),IF(Declaration!$I$4="Portugese",VLOOKUP($L151,Languages!$A$1:$G$5042,7,FALSE)))))))))</f>
        <v>Crude Palm Kernel Oil</v>
      </c>
      <c r="C151" s="103" t="str">
        <f>IF(M151="","",IF(Declaration!$I$4="English",M151,IF(Declaration!$I$4="French",VLOOKUP($M151,Languages!$A$1:$G$5042,2,FALSE),IF(Declaration!$I$4="Spanish",VLOOKUP($M151,Languages!$A$1:$G$5042,3,FALSE),IF(Declaration!$I$4="German",VLOOKUP($M151,Languages!$A$1:$G$5042,4,FALSE),IF(Declaration!$I$4="Chinese",VLOOKUP($M151,Languages!$A$1:$G$5042,5,FALSE),IF(Declaration!$I$4="Japanese",VLOOKUP($M151,Languages!$A$1:$G$5042,6,FALSE),IF(Declaration!$I$4="Portugese",VLOOKUP($M151,Languages!$A$1:$G$5042,7,FALSE)))))))))</f>
        <v>Indonesia</v>
      </c>
      <c r="D151" s="199"/>
      <c r="E151" s="199"/>
      <c r="H151">
        <f t="shared" si="10"/>
        <v>0</v>
      </c>
      <c r="L151" t="s">
        <v>4189</v>
      </c>
      <c r="M151" t="s">
        <v>1709</v>
      </c>
      <c r="N151" t="str">
        <f t="shared" si="11"/>
        <v>Crude Palm Kernel Oil</v>
      </c>
      <c r="O151" t="str">
        <f t="shared" si="12"/>
        <v>Crude Palm Kernel Oil</v>
      </c>
    </row>
    <row r="152" spans="2:15" ht="15" x14ac:dyDescent="0.35">
      <c r="B152" s="103" t="str">
        <f>IF(L152="","",IF(Declaration!$I$4="English",L152,IF(Declaration!$I$4="French",VLOOKUP($L152,Languages!$A$1:$G$5042,2,FALSE),IF(Declaration!$I$4="Spanish",VLOOKUP($L152,Languages!$A$1:$G$5042,3,FALSE),IF(Declaration!$I$4="German",VLOOKUP($L152,Languages!$A$1:$G$5042,4,FALSE),IF(Declaration!$I$4="Chinese",VLOOKUP($L152,Languages!$A$1:$G$5042,5,FALSE),IF(Declaration!$I$4="Japanese",VLOOKUP($L152,Languages!$A$1:$G$5042,6,FALSE),IF(Declaration!$I$4="Portugese",VLOOKUP($L152,Languages!$A$1:$G$5042,7,FALSE)))))))))</f>
        <v>Cucumbers</v>
      </c>
      <c r="C152" s="103" t="str">
        <f>IF(M152="","",IF(Declaration!$I$4="English",M152,IF(Declaration!$I$4="French",VLOOKUP($M152,Languages!$A$1:$G$5042,2,FALSE),IF(Declaration!$I$4="Spanish",VLOOKUP($M152,Languages!$A$1:$G$5042,3,FALSE),IF(Declaration!$I$4="German",VLOOKUP($M152,Languages!$A$1:$G$5042,4,FALSE),IF(Declaration!$I$4="Chinese",VLOOKUP($M152,Languages!$A$1:$G$5042,5,FALSE),IF(Declaration!$I$4="Japanese",VLOOKUP($M152,Languages!$A$1:$G$5042,6,FALSE),IF(Declaration!$I$4="Portugese",VLOOKUP($M152,Languages!$A$1:$G$5042,7,FALSE)))))))))</f>
        <v>Mexico</v>
      </c>
      <c r="D152" s="199"/>
      <c r="E152" s="199"/>
      <c r="H152">
        <f t="shared" si="10"/>
        <v>0</v>
      </c>
      <c r="L152" t="s">
        <v>41</v>
      </c>
      <c r="M152" t="s">
        <v>1906</v>
      </c>
      <c r="N152" t="str">
        <f t="shared" si="11"/>
        <v>Cucumbers</v>
      </c>
      <c r="O152" t="str">
        <f t="shared" si="12"/>
        <v>Cucumbers</v>
      </c>
    </row>
    <row r="153" spans="2:15" ht="15" x14ac:dyDescent="0.35">
      <c r="B153" s="103" t="str">
        <f>IF(L153="","",IF(Declaration!$I$4="English",L153,IF(Declaration!$I$4="French",VLOOKUP($L153,Languages!$A$1:$G$5042,2,FALSE),IF(Declaration!$I$4="Spanish",VLOOKUP($L153,Languages!$A$1:$G$5042,3,FALSE),IF(Declaration!$I$4="German",VLOOKUP($L153,Languages!$A$1:$G$5042,4,FALSE),IF(Declaration!$I$4="Chinese",VLOOKUP($L153,Languages!$A$1:$G$5042,5,FALSE),IF(Declaration!$I$4="Japanese",VLOOKUP($L153,Languages!$A$1:$G$5042,6,FALSE),IF(Declaration!$I$4="Portugese",VLOOKUP($L153,Languages!$A$1:$G$5042,7,FALSE)))))))))</f>
        <v>Cumin</v>
      </c>
      <c r="C153" s="103" t="str">
        <f>IF(M153="","",IF(Declaration!$I$4="English",M153,IF(Declaration!$I$4="French",VLOOKUP($M153,Languages!$A$1:$G$5042,2,FALSE),IF(Declaration!$I$4="Spanish",VLOOKUP($M153,Languages!$A$1:$G$5042,3,FALSE),IF(Declaration!$I$4="German",VLOOKUP($M153,Languages!$A$1:$G$5042,4,FALSE),IF(Declaration!$I$4="Chinese",VLOOKUP($M153,Languages!$A$1:$G$5042,5,FALSE),IF(Declaration!$I$4="Japanese",VLOOKUP($M153,Languages!$A$1:$G$5042,6,FALSE),IF(Declaration!$I$4="Portugese",VLOOKUP($M153,Languages!$A$1:$G$5042,7,FALSE)))))))))</f>
        <v>Turkey</v>
      </c>
      <c r="D153" s="199"/>
      <c r="E153" s="199"/>
      <c r="H153">
        <f t="shared" si="10"/>
        <v>0</v>
      </c>
      <c r="L153" t="s">
        <v>42</v>
      </c>
      <c r="M153" t="s">
        <v>2292</v>
      </c>
      <c r="N153" t="str">
        <f t="shared" si="11"/>
        <v>Cumin</v>
      </c>
      <c r="O153" t="str">
        <f t="shared" si="12"/>
        <v>Cumin</v>
      </c>
    </row>
    <row r="154" spans="2:15" ht="15" x14ac:dyDescent="0.35">
      <c r="B154" s="103" t="str">
        <f>IF(L154="","",IF(Declaration!$I$4="English",L154,IF(Declaration!$I$4="French",VLOOKUP($L154,Languages!$A$1:$G$5042,2,FALSE),IF(Declaration!$I$4="Spanish",VLOOKUP($L154,Languages!$A$1:$G$5042,3,FALSE),IF(Declaration!$I$4="German",VLOOKUP($L154,Languages!$A$1:$G$5042,4,FALSE),IF(Declaration!$I$4="Chinese",VLOOKUP($L154,Languages!$A$1:$G$5042,5,FALSE),IF(Declaration!$I$4="Japanese",VLOOKUP($L154,Languages!$A$1:$G$5042,6,FALSE),IF(Declaration!$I$4="Portugese",VLOOKUP($L154,Languages!$A$1:$G$5042,7,FALSE)))))))))</f>
        <v>Dairy Products</v>
      </c>
      <c r="C154" s="103" t="str">
        <f>IF(M154="","",IF(Declaration!$I$4="English",M154,IF(Declaration!$I$4="French",VLOOKUP($M154,Languages!$A$1:$G$5042,2,FALSE),IF(Declaration!$I$4="Spanish",VLOOKUP($M154,Languages!$A$1:$G$5042,3,FALSE),IF(Declaration!$I$4="German",VLOOKUP($M154,Languages!$A$1:$G$5042,4,FALSE),IF(Declaration!$I$4="Chinese",VLOOKUP($M154,Languages!$A$1:$G$5042,5,FALSE),IF(Declaration!$I$4="Japanese",VLOOKUP($M154,Languages!$A$1:$G$5042,6,FALSE),IF(Declaration!$I$4="Portugese",VLOOKUP($M154,Languages!$A$1:$G$5042,7,FALSE)))))))))</f>
        <v>Pakistan</v>
      </c>
      <c r="D154" s="199"/>
      <c r="E154" s="199"/>
      <c r="H154">
        <f t="shared" si="10"/>
        <v>0</v>
      </c>
      <c r="L154" t="s">
        <v>4544</v>
      </c>
      <c r="M154" t="s">
        <v>2012</v>
      </c>
      <c r="N154" t="str">
        <f t="shared" si="11"/>
        <v>Dairy Products</v>
      </c>
      <c r="O154" t="str">
        <f t="shared" si="12"/>
        <v>Dairy Products</v>
      </c>
    </row>
    <row r="155" spans="2:15" ht="15" x14ac:dyDescent="0.35">
      <c r="B155" s="103" t="str">
        <f>IF(L155="","",IF(Declaration!$I$4="English",L155,IF(Declaration!$I$4="French",VLOOKUP($L155,Languages!$A$1:$G$5042,2,FALSE),IF(Declaration!$I$4="Spanish",VLOOKUP($L155,Languages!$A$1:$G$5042,3,FALSE),IF(Declaration!$I$4="German",VLOOKUP($L155,Languages!$A$1:$G$5042,4,FALSE),IF(Declaration!$I$4="Chinese",VLOOKUP($L155,Languages!$A$1:$G$5042,5,FALSE),IF(Declaration!$I$4="Japanese",VLOOKUP($L155,Languages!$A$1:$G$5042,6,FALSE),IF(Declaration!$I$4="Portugese",VLOOKUP($L155,Languages!$A$1:$G$5042,7,FALSE)))))))))</f>
        <v>Diamonds</v>
      </c>
      <c r="C155" s="103" t="str">
        <f>IF(M155="","",IF(Declaration!$I$4="English",M155,IF(Declaration!$I$4="French",VLOOKUP($M155,Languages!$A$1:$G$5042,2,FALSE),IF(Declaration!$I$4="Spanish",VLOOKUP($M155,Languages!$A$1:$G$5042,3,FALSE),IF(Declaration!$I$4="German",VLOOKUP($M155,Languages!$A$1:$G$5042,4,FALSE),IF(Declaration!$I$4="Chinese",VLOOKUP($M155,Languages!$A$1:$G$5042,5,FALSE),IF(Declaration!$I$4="Japanese",VLOOKUP($M155,Languages!$A$1:$G$5042,6,FALSE),IF(Declaration!$I$4="Portugese",VLOOKUP($M155,Languages!$A$1:$G$5042,7,FALSE)))))))))</f>
        <v>Angola</v>
      </c>
      <c r="D155" s="199"/>
      <c r="E155" s="199"/>
      <c r="H155">
        <f t="shared" si="10"/>
        <v>0</v>
      </c>
      <c r="L155" t="s">
        <v>146</v>
      </c>
      <c r="M155" t="s">
        <v>1277</v>
      </c>
      <c r="N155" t="str">
        <f t="shared" si="11"/>
        <v>Diamonds</v>
      </c>
      <c r="O155" t="str">
        <f t="shared" si="12"/>
        <v>Diamonds</v>
      </c>
    </row>
    <row r="156" spans="2:15" ht="15" x14ac:dyDescent="0.35">
      <c r="B156" s="103" t="str">
        <f>IF(L156="","",IF(Declaration!$I$4="English",L156,IF(Declaration!$I$4="French",VLOOKUP($L156,Languages!$A$1:$G$5042,2,FALSE),IF(Declaration!$I$4="Spanish",VLOOKUP($L156,Languages!$A$1:$G$5042,3,FALSE),IF(Declaration!$I$4="German",VLOOKUP($L156,Languages!$A$1:$G$5042,4,FALSE),IF(Declaration!$I$4="Chinese",VLOOKUP($L156,Languages!$A$1:$G$5042,5,FALSE),IF(Declaration!$I$4="Japanese",VLOOKUP($L156,Languages!$A$1:$G$5042,6,FALSE),IF(Declaration!$I$4="Portugese",VLOOKUP($L156,Languages!$A$1:$G$5042,7,FALSE)))))))))</f>
        <v>Diamonds</v>
      </c>
      <c r="C156" s="103" t="str">
        <f>IF(M156="","",IF(Declaration!$I$4="English",M156,IF(Declaration!$I$4="French",VLOOKUP($M156,Languages!$A$1:$G$5042,2,FALSE),IF(Declaration!$I$4="Spanish",VLOOKUP($M156,Languages!$A$1:$G$5042,3,FALSE),IF(Declaration!$I$4="German",VLOOKUP($M156,Languages!$A$1:$G$5042,4,FALSE),IF(Declaration!$I$4="Chinese",VLOOKUP($M156,Languages!$A$1:$G$5042,5,FALSE),IF(Declaration!$I$4="Japanese",VLOOKUP($M156,Languages!$A$1:$G$5042,6,FALSE),IF(Declaration!$I$4="Portugese",VLOOKUP($M156,Languages!$A$1:$G$5042,7,FALSE)))))))))</f>
        <v>Central African Republic</v>
      </c>
      <c r="D156" s="199"/>
      <c r="E156" s="199"/>
      <c r="H156">
        <f t="shared" si="10"/>
        <v>0</v>
      </c>
      <c r="L156" t="s">
        <v>146</v>
      </c>
      <c r="M156" t="s">
        <v>1431</v>
      </c>
      <c r="N156" t="str">
        <f t="shared" si="11"/>
        <v>Diamonds</v>
      </c>
      <c r="O156" t="str">
        <f t="shared" si="12"/>
        <v>Diamonds</v>
      </c>
    </row>
    <row r="157" spans="2:15" ht="15" x14ac:dyDescent="0.35">
      <c r="B157" s="103" t="str">
        <f>IF(L157="","",IF(Declaration!$I$4="English",L157,IF(Declaration!$I$4="French",VLOOKUP($L157,Languages!$A$1:$G$5042,2,FALSE),IF(Declaration!$I$4="Spanish",VLOOKUP($L157,Languages!$A$1:$G$5042,3,FALSE),IF(Declaration!$I$4="German",VLOOKUP($L157,Languages!$A$1:$G$5042,4,FALSE),IF(Declaration!$I$4="Chinese",VLOOKUP($L157,Languages!$A$1:$G$5042,5,FALSE),IF(Declaration!$I$4="Japanese",VLOOKUP($L157,Languages!$A$1:$G$5042,6,FALSE),IF(Declaration!$I$4="Portugese",VLOOKUP($L157,Languages!$A$1:$G$5042,7,FALSE)))))))))</f>
        <v>Diamonds</v>
      </c>
      <c r="C157" s="103" t="str">
        <f>IF(M157="","",IF(Declaration!$I$4="English",M157,IF(Declaration!$I$4="French",VLOOKUP($M157,Languages!$A$1:$G$5042,2,FALSE),IF(Declaration!$I$4="Spanish",VLOOKUP($M157,Languages!$A$1:$G$5042,3,FALSE),IF(Declaration!$I$4="German",VLOOKUP($M157,Languages!$A$1:$G$5042,4,FALSE),IF(Declaration!$I$4="Chinese",VLOOKUP($M157,Languages!$A$1:$G$5042,5,FALSE),IF(Declaration!$I$4="Japanese",VLOOKUP($M157,Languages!$A$1:$G$5042,6,FALSE),IF(Declaration!$I$4="Portugese",VLOOKUP($M157,Languages!$A$1:$G$5042,7,FALSE)))))))))</f>
        <v>Democratic Republic of the Congo</v>
      </c>
      <c r="D157" s="199"/>
      <c r="E157" s="199"/>
      <c r="H157">
        <f t="shared" si="10"/>
        <v>0</v>
      </c>
      <c r="L157" t="s">
        <v>146</v>
      </c>
      <c r="M157" t="s">
        <v>5075</v>
      </c>
      <c r="N157" t="str">
        <f t="shared" si="11"/>
        <v>Diamonds</v>
      </c>
      <c r="O157" t="str">
        <f t="shared" si="12"/>
        <v>Diamonds</v>
      </c>
    </row>
    <row r="158" spans="2:15" ht="15" x14ac:dyDescent="0.35">
      <c r="B158" s="103" t="str">
        <f>IF(L158="","",IF(Declaration!$I$4="English",L158,IF(Declaration!$I$4="French",VLOOKUP($L158,Languages!$A$1:$G$5042,2,FALSE),IF(Declaration!$I$4="Spanish",VLOOKUP($L158,Languages!$A$1:$G$5042,3,FALSE),IF(Declaration!$I$4="German",VLOOKUP($L158,Languages!$A$1:$G$5042,4,FALSE),IF(Declaration!$I$4="Chinese",VLOOKUP($L158,Languages!$A$1:$G$5042,5,FALSE),IF(Declaration!$I$4="Japanese",VLOOKUP($L158,Languages!$A$1:$G$5042,6,FALSE),IF(Declaration!$I$4="Portugese",VLOOKUP($L158,Languages!$A$1:$G$5042,7,FALSE)))))))))</f>
        <v>Diamonds</v>
      </c>
      <c r="C158" s="103" t="str">
        <f>IF(M158="","",IF(Declaration!$I$4="English",M158,IF(Declaration!$I$4="French",VLOOKUP($M158,Languages!$A$1:$G$5042,2,FALSE),IF(Declaration!$I$4="Spanish",VLOOKUP($M158,Languages!$A$1:$G$5042,3,FALSE),IF(Declaration!$I$4="German",VLOOKUP($M158,Languages!$A$1:$G$5042,4,FALSE),IF(Declaration!$I$4="Chinese",VLOOKUP($M158,Languages!$A$1:$G$5042,5,FALSE),IF(Declaration!$I$4="Japanese",VLOOKUP($M158,Languages!$A$1:$G$5042,6,FALSE),IF(Declaration!$I$4="Portugese",VLOOKUP($M158,Languages!$A$1:$G$5042,7,FALSE)))))))))</f>
        <v>Guinea</v>
      </c>
      <c r="D158" s="199"/>
      <c r="E158" s="199"/>
      <c r="H158">
        <f t="shared" si="10"/>
        <v>0</v>
      </c>
      <c r="L158" t="s">
        <v>146</v>
      </c>
      <c r="M158" t="s">
        <v>1662</v>
      </c>
      <c r="N158" t="str">
        <f t="shared" si="11"/>
        <v>Diamonds</v>
      </c>
      <c r="O158" t="str">
        <f t="shared" si="12"/>
        <v>Diamonds</v>
      </c>
    </row>
    <row r="159" spans="2:15" ht="15" x14ac:dyDescent="0.35">
      <c r="B159" s="103" t="str">
        <f>IF(L159="","",IF(Declaration!$I$4="English",L159,IF(Declaration!$I$4="French",VLOOKUP($L159,Languages!$A$1:$G$5042,2,FALSE),IF(Declaration!$I$4="Spanish",VLOOKUP($L159,Languages!$A$1:$G$5042,3,FALSE),IF(Declaration!$I$4="German",VLOOKUP($L159,Languages!$A$1:$G$5042,4,FALSE),IF(Declaration!$I$4="Chinese",VLOOKUP($L159,Languages!$A$1:$G$5042,5,FALSE),IF(Declaration!$I$4="Japanese",VLOOKUP($L159,Languages!$A$1:$G$5042,6,FALSE),IF(Declaration!$I$4="Portugese",VLOOKUP($L159,Languages!$A$1:$G$5042,7,FALSE)))))))))</f>
        <v>Diamonds</v>
      </c>
      <c r="C159" s="103" t="str">
        <f>IF(M159="","",IF(Declaration!$I$4="English",M159,IF(Declaration!$I$4="French",VLOOKUP($M159,Languages!$A$1:$G$5042,2,FALSE),IF(Declaration!$I$4="Spanish",VLOOKUP($M159,Languages!$A$1:$G$5042,3,FALSE),IF(Declaration!$I$4="German",VLOOKUP($M159,Languages!$A$1:$G$5042,4,FALSE),IF(Declaration!$I$4="Chinese",VLOOKUP($M159,Languages!$A$1:$G$5042,5,FALSE),IF(Declaration!$I$4="Japanese",VLOOKUP($M159,Languages!$A$1:$G$5042,6,FALSE),IF(Declaration!$I$4="Portugese",VLOOKUP($M159,Languages!$A$1:$G$5042,7,FALSE)))))))))</f>
        <v>Liberia</v>
      </c>
      <c r="D159" s="199"/>
      <c r="E159" s="199"/>
      <c r="H159">
        <f t="shared" si="10"/>
        <v>0</v>
      </c>
      <c r="L159" t="s">
        <v>146</v>
      </c>
      <c r="M159" t="s">
        <v>1829</v>
      </c>
      <c r="N159" t="str">
        <f t="shared" si="11"/>
        <v>Diamonds</v>
      </c>
      <c r="O159" t="str">
        <f t="shared" si="12"/>
        <v>Diamonds</v>
      </c>
    </row>
    <row r="160" spans="2:15" ht="15" x14ac:dyDescent="0.35">
      <c r="B160" s="103" t="str">
        <f>IF(L160="","",IF(Declaration!$I$4="English",L160,IF(Declaration!$I$4="French",VLOOKUP($L160,Languages!$A$1:$G$5042,2,FALSE),IF(Declaration!$I$4="Spanish",VLOOKUP($L160,Languages!$A$1:$G$5042,3,FALSE),IF(Declaration!$I$4="German",VLOOKUP($L160,Languages!$A$1:$G$5042,4,FALSE),IF(Declaration!$I$4="Chinese",VLOOKUP($L160,Languages!$A$1:$G$5042,5,FALSE),IF(Declaration!$I$4="Japanese",VLOOKUP($L160,Languages!$A$1:$G$5042,6,FALSE),IF(Declaration!$I$4="Portugese",VLOOKUP($L160,Languages!$A$1:$G$5042,7,FALSE)))))))))</f>
        <v>Diamonds</v>
      </c>
      <c r="C160" s="103" t="str">
        <f>IF(M160="","",IF(Declaration!$I$4="English",M160,IF(Declaration!$I$4="French",VLOOKUP($M160,Languages!$A$1:$G$5042,2,FALSE),IF(Declaration!$I$4="Spanish",VLOOKUP($M160,Languages!$A$1:$G$5042,3,FALSE),IF(Declaration!$I$4="German",VLOOKUP($M160,Languages!$A$1:$G$5042,4,FALSE),IF(Declaration!$I$4="Chinese",VLOOKUP($M160,Languages!$A$1:$G$5042,5,FALSE),IF(Declaration!$I$4="Japanese",VLOOKUP($M160,Languages!$A$1:$G$5042,6,FALSE),IF(Declaration!$I$4="Portugese",VLOOKUP($M160,Languages!$A$1:$G$5042,7,FALSE)))))))))</f>
        <v>Sierra Leone</v>
      </c>
      <c r="D160" s="199"/>
      <c r="E160" s="199"/>
      <c r="H160">
        <f t="shared" si="10"/>
        <v>0</v>
      </c>
      <c r="L160" t="s">
        <v>146</v>
      </c>
      <c r="M160" t="s">
        <v>2144</v>
      </c>
      <c r="N160" t="str">
        <f t="shared" si="11"/>
        <v>Diamonds</v>
      </c>
      <c r="O160" t="str">
        <f t="shared" si="12"/>
        <v>Diamonds</v>
      </c>
    </row>
    <row r="161" spans="2:15" ht="15" x14ac:dyDescent="0.35">
      <c r="B161" s="103" t="str">
        <f>IF(L161="","",IF(Declaration!$I$4="English",L161,IF(Declaration!$I$4="French",VLOOKUP($L161,Languages!$A$1:$G$5042,2,FALSE),IF(Declaration!$I$4="Spanish",VLOOKUP($L161,Languages!$A$1:$G$5042,3,FALSE),IF(Declaration!$I$4="German",VLOOKUP($L161,Languages!$A$1:$G$5042,4,FALSE),IF(Declaration!$I$4="Chinese",VLOOKUP($L161,Languages!$A$1:$G$5042,5,FALSE),IF(Declaration!$I$4="Japanese",VLOOKUP($L161,Languages!$A$1:$G$5042,6,FALSE),IF(Declaration!$I$4="Portugese",VLOOKUP($L161,Languages!$A$1:$G$5042,7,FALSE)))))))))</f>
        <v>Dried Fish</v>
      </c>
      <c r="C161" s="103" t="str">
        <f>IF(M161="","",IF(Declaration!$I$4="English",M161,IF(Declaration!$I$4="French",VLOOKUP($M161,Languages!$A$1:$G$5042,2,FALSE),IF(Declaration!$I$4="Spanish",VLOOKUP($M161,Languages!$A$1:$G$5042,3,FALSE),IF(Declaration!$I$4="German",VLOOKUP($M161,Languages!$A$1:$G$5042,4,FALSE),IF(Declaration!$I$4="Chinese",VLOOKUP($M161,Languages!$A$1:$G$5042,5,FALSE),IF(Declaration!$I$4="Japanese",VLOOKUP($M161,Languages!$A$1:$G$5042,6,FALSE),IF(Declaration!$I$4="Portugese",VLOOKUP($M161,Languages!$A$1:$G$5042,7,FALSE)))))))))</f>
        <v>Bangladesh</v>
      </c>
      <c r="D161" s="199"/>
      <c r="E161" s="199"/>
      <c r="H161">
        <f t="shared" si="10"/>
        <v>0</v>
      </c>
      <c r="L161" t="s">
        <v>105</v>
      </c>
      <c r="M161" t="s">
        <v>1329</v>
      </c>
      <c r="N161" t="str">
        <f t="shared" si="11"/>
        <v>Dried Fish</v>
      </c>
      <c r="O161" t="str">
        <f t="shared" si="12"/>
        <v>Dried Fish</v>
      </c>
    </row>
    <row r="162" spans="2:15" ht="15" x14ac:dyDescent="0.35">
      <c r="B162" s="103" t="str">
        <f>IF(L162="","",IF(Declaration!$I$4="English",L162,IF(Declaration!$I$4="French",VLOOKUP($L162,Languages!$A$1:$G$5042,2,FALSE),IF(Declaration!$I$4="Spanish",VLOOKUP($L162,Languages!$A$1:$G$5042,3,FALSE),IF(Declaration!$I$4="German",VLOOKUP($L162,Languages!$A$1:$G$5042,4,FALSE),IF(Declaration!$I$4="Chinese",VLOOKUP($L162,Languages!$A$1:$G$5042,5,FALSE),IF(Declaration!$I$4="Japanese",VLOOKUP($L162,Languages!$A$1:$G$5042,6,FALSE),IF(Declaration!$I$4="Portugese",VLOOKUP($L162,Languages!$A$1:$G$5042,7,FALSE)))))))))</f>
        <v>Eggplants</v>
      </c>
      <c r="C162" s="103" t="str">
        <f>IF(M162="","",IF(Declaration!$I$4="English",M162,IF(Declaration!$I$4="French",VLOOKUP($M162,Languages!$A$1:$G$5042,2,FALSE),IF(Declaration!$I$4="Spanish",VLOOKUP($M162,Languages!$A$1:$G$5042,3,FALSE),IF(Declaration!$I$4="German",VLOOKUP($M162,Languages!$A$1:$G$5042,4,FALSE),IF(Declaration!$I$4="Chinese",VLOOKUP($M162,Languages!$A$1:$G$5042,5,FALSE),IF(Declaration!$I$4="Japanese",VLOOKUP($M162,Languages!$A$1:$G$5042,6,FALSE),IF(Declaration!$I$4="Portugese",VLOOKUP($M162,Languages!$A$1:$G$5042,7,FALSE)))))))))</f>
        <v>Mexico</v>
      </c>
      <c r="D162" s="199"/>
      <c r="E162" s="199"/>
      <c r="H162">
        <f t="shared" si="10"/>
        <v>0</v>
      </c>
      <c r="L162" t="s">
        <v>43</v>
      </c>
      <c r="M162" t="s">
        <v>1906</v>
      </c>
      <c r="N162" t="str">
        <f t="shared" si="11"/>
        <v>Eggplants</v>
      </c>
      <c r="O162" t="str">
        <f t="shared" si="12"/>
        <v>Eggplants</v>
      </c>
    </row>
    <row r="163" spans="2:15" ht="15" x14ac:dyDescent="0.35">
      <c r="B163" s="103" t="str">
        <f>IF(L163="","",IF(Declaration!$I$4="English",L163,IF(Declaration!$I$4="French",VLOOKUP($L163,Languages!$A$1:$G$5042,2,FALSE),IF(Declaration!$I$4="Spanish",VLOOKUP($L163,Languages!$A$1:$G$5042,3,FALSE),IF(Declaration!$I$4="German",VLOOKUP($L163,Languages!$A$1:$G$5042,4,FALSE),IF(Declaration!$I$4="Chinese",VLOOKUP($L163,Languages!$A$1:$G$5042,5,FALSE),IF(Declaration!$I$4="Japanese",VLOOKUP($L163,Languages!$A$1:$G$5042,6,FALSE),IF(Declaration!$I$4="Portugese",VLOOKUP($L163,Languages!$A$1:$G$5042,7,FALSE)))))))))</f>
        <v>Electronics</v>
      </c>
      <c r="C163" s="103" t="str">
        <f>IF(M163="","",IF(Declaration!$I$4="English",M163,IF(Declaration!$I$4="French",VLOOKUP($M163,Languages!$A$1:$G$5042,2,FALSE),IF(Declaration!$I$4="Spanish",VLOOKUP($M163,Languages!$A$1:$G$5042,3,FALSE),IF(Declaration!$I$4="German",VLOOKUP($M163,Languages!$A$1:$G$5042,4,FALSE),IF(Declaration!$I$4="Chinese",VLOOKUP($M163,Languages!$A$1:$G$5042,5,FALSE),IF(Declaration!$I$4="Japanese",VLOOKUP($M163,Languages!$A$1:$G$5042,6,FALSE),IF(Declaration!$I$4="Portugese",VLOOKUP($M163,Languages!$A$1:$G$5042,7,FALSE)))))))))</f>
        <v>China</v>
      </c>
      <c r="D163" s="199" t="s">
        <v>1021</v>
      </c>
      <c r="E163" s="199" t="s">
        <v>1021</v>
      </c>
      <c r="H163">
        <f t="shared" si="10"/>
        <v>0</v>
      </c>
      <c r="L163" t="s">
        <v>106</v>
      </c>
      <c r="M163" t="s">
        <v>1448</v>
      </c>
      <c r="N163" t="str">
        <f t="shared" si="11"/>
        <v>ElectronicsYes</v>
      </c>
      <c r="O163" t="str">
        <f t="shared" si="12"/>
        <v>ElectronicsYes</v>
      </c>
    </row>
    <row r="164" spans="2:15" ht="15" x14ac:dyDescent="0.35">
      <c r="B164" s="103" t="str">
        <f>IF(L164="","",IF(Declaration!$I$4="English",L164,IF(Declaration!$I$4="French",VLOOKUP($L164,Languages!$A$1:$G$5042,2,FALSE),IF(Declaration!$I$4="Spanish",VLOOKUP($L164,Languages!$A$1:$G$5042,3,FALSE),IF(Declaration!$I$4="German",VLOOKUP($L164,Languages!$A$1:$G$5042,4,FALSE),IF(Declaration!$I$4="Chinese",VLOOKUP($L164,Languages!$A$1:$G$5042,5,FALSE),IF(Declaration!$I$4="Japanese",VLOOKUP($L164,Languages!$A$1:$G$5042,6,FALSE),IF(Declaration!$I$4="Portugese",VLOOKUP($L164,Languages!$A$1:$G$5042,7,FALSE)))))))))</f>
        <v>Electronics</v>
      </c>
      <c r="C164" s="103" t="str">
        <f>IF(M164="","",IF(Declaration!$I$4="English",M164,IF(Declaration!$I$4="French",VLOOKUP($M164,Languages!$A$1:$G$5042,2,FALSE),IF(Declaration!$I$4="Spanish",VLOOKUP($M164,Languages!$A$1:$G$5042,3,FALSE),IF(Declaration!$I$4="German",VLOOKUP($M164,Languages!$A$1:$G$5042,4,FALSE),IF(Declaration!$I$4="Chinese",VLOOKUP($M164,Languages!$A$1:$G$5042,5,FALSE),IF(Declaration!$I$4="Japanese",VLOOKUP($M164,Languages!$A$1:$G$5042,6,FALSE),IF(Declaration!$I$4="Portugese",VLOOKUP($M164,Languages!$A$1:$G$5042,7,FALSE)))))))))</f>
        <v>Malaysia</v>
      </c>
      <c r="D164" s="199" t="s">
        <v>1028</v>
      </c>
      <c r="E164" s="199" t="s">
        <v>1028</v>
      </c>
      <c r="H164">
        <f t="shared" si="10"/>
        <v>0</v>
      </c>
      <c r="L164" t="s">
        <v>106</v>
      </c>
      <c r="M164" t="s">
        <v>1868</v>
      </c>
      <c r="N164" t="str">
        <f t="shared" si="11"/>
        <v>ElectronicsNo</v>
      </c>
      <c r="O164" t="str">
        <f t="shared" si="12"/>
        <v>ElectronicsNo</v>
      </c>
    </row>
    <row r="165" spans="2:15" ht="15" x14ac:dyDescent="0.35">
      <c r="B165" s="103" t="str">
        <f>IF(L165="","",IF(Declaration!$I$4="English",L165,IF(Declaration!$I$4="French",VLOOKUP($L165,Languages!$A$1:$G$5042,2,FALSE),IF(Declaration!$I$4="Spanish",VLOOKUP($L165,Languages!$A$1:$G$5042,3,FALSE),IF(Declaration!$I$4="German",VLOOKUP($L165,Languages!$A$1:$G$5042,4,FALSE),IF(Declaration!$I$4="Chinese",VLOOKUP($L165,Languages!$A$1:$G$5042,5,FALSE),IF(Declaration!$I$4="Japanese",VLOOKUP($L165,Languages!$A$1:$G$5042,6,FALSE),IF(Declaration!$I$4="Portugese",VLOOKUP($L165,Languages!$A$1:$G$5042,7,FALSE)))))))))</f>
        <v>Electronics</v>
      </c>
      <c r="C165" s="103" t="str">
        <f>IF(M165="","",IF(Declaration!$I$4="English",M165,IF(Declaration!$I$4="French",VLOOKUP($M165,Languages!$A$1:$G$5042,2,FALSE),IF(Declaration!$I$4="Spanish",VLOOKUP($M165,Languages!$A$1:$G$5042,3,FALSE),IF(Declaration!$I$4="German",VLOOKUP($M165,Languages!$A$1:$G$5042,4,FALSE),IF(Declaration!$I$4="Chinese",VLOOKUP($M165,Languages!$A$1:$G$5042,5,FALSE),IF(Declaration!$I$4="Japanese",VLOOKUP($M165,Languages!$A$1:$G$5042,6,FALSE),IF(Declaration!$I$4="Portugese",VLOOKUP($M165,Languages!$A$1:$G$5042,7,FALSE)))))))))</f>
        <v>Pakistan</v>
      </c>
      <c r="D165" s="199" t="s">
        <v>1028</v>
      </c>
      <c r="E165" s="199" t="s">
        <v>1028</v>
      </c>
      <c r="H165">
        <f t="shared" si="10"/>
        <v>0</v>
      </c>
      <c r="L165" t="s">
        <v>106</v>
      </c>
      <c r="M165" t="s">
        <v>2012</v>
      </c>
      <c r="N165" t="str">
        <f t="shared" si="11"/>
        <v>ElectronicsNo</v>
      </c>
      <c r="O165" t="str">
        <f t="shared" si="12"/>
        <v>ElectronicsNo</v>
      </c>
    </row>
    <row r="166" spans="2:15" ht="15" x14ac:dyDescent="0.35">
      <c r="B166" s="103" t="str">
        <f>IF(L166="","",IF(Declaration!$I$4="English",L166,IF(Declaration!$I$4="French",VLOOKUP($L166,Languages!$A$1:$G$5042,2,FALSE),IF(Declaration!$I$4="Spanish",VLOOKUP($L166,Languages!$A$1:$G$5042,3,FALSE),IF(Declaration!$I$4="German",VLOOKUP($L166,Languages!$A$1:$G$5042,4,FALSE),IF(Declaration!$I$4="Chinese",VLOOKUP($L166,Languages!$A$1:$G$5042,5,FALSE),IF(Declaration!$I$4="Japanese",VLOOKUP($L166,Languages!$A$1:$G$5042,6,FALSE),IF(Declaration!$I$4="Portugese",VLOOKUP($L166,Languages!$A$1:$G$5042,7,FALSE)))))))))</f>
        <v>Embellished Textiles</v>
      </c>
      <c r="C166" s="103" t="str">
        <f>IF(M166="","",IF(Declaration!$I$4="English",M166,IF(Declaration!$I$4="French",VLOOKUP($M166,Languages!$A$1:$G$5042,2,FALSE),IF(Declaration!$I$4="Spanish",VLOOKUP($M166,Languages!$A$1:$G$5042,3,FALSE),IF(Declaration!$I$4="German",VLOOKUP($M166,Languages!$A$1:$G$5042,4,FALSE),IF(Declaration!$I$4="Chinese",VLOOKUP($M166,Languages!$A$1:$G$5042,5,FALSE),IF(Declaration!$I$4="Japanese",VLOOKUP($M166,Languages!$A$1:$G$5042,6,FALSE),IF(Declaration!$I$4="Portugese",VLOOKUP($M166,Languages!$A$1:$G$5042,7,FALSE)))))))))</f>
        <v>India</v>
      </c>
      <c r="D166" s="199"/>
      <c r="E166" s="199"/>
      <c r="H166">
        <f t="shared" si="10"/>
        <v>0</v>
      </c>
      <c r="L166" t="s">
        <v>107</v>
      </c>
      <c r="M166" t="s">
        <v>1703</v>
      </c>
      <c r="N166" t="str">
        <f t="shared" si="11"/>
        <v>Embellished Textiles</v>
      </c>
      <c r="O166" t="str">
        <f t="shared" si="12"/>
        <v>Embellished Textiles</v>
      </c>
    </row>
    <row r="167" spans="2:15" ht="15" x14ac:dyDescent="0.35">
      <c r="B167" s="103" t="str">
        <f>IF(L167="","",IF(Declaration!$I$4="English",L167,IF(Declaration!$I$4="French",VLOOKUP($L167,Languages!$A$1:$G$5042,2,FALSE),IF(Declaration!$I$4="Spanish",VLOOKUP($L167,Languages!$A$1:$G$5042,3,FALSE),IF(Declaration!$I$4="German",VLOOKUP($L167,Languages!$A$1:$G$5042,4,FALSE),IF(Declaration!$I$4="Chinese",VLOOKUP($L167,Languages!$A$1:$G$5042,5,FALSE),IF(Declaration!$I$4="Japanese",VLOOKUP($L167,Languages!$A$1:$G$5042,6,FALSE),IF(Declaration!$I$4="Portugese",VLOOKUP($L167,Languages!$A$1:$G$5042,7,FALSE)))))))))</f>
        <v>Embellished Textiles</v>
      </c>
      <c r="C167" s="103" t="str">
        <f>IF(M167="","",IF(Declaration!$I$4="English",M167,IF(Declaration!$I$4="French",VLOOKUP($M167,Languages!$A$1:$G$5042,2,FALSE),IF(Declaration!$I$4="Spanish",VLOOKUP($M167,Languages!$A$1:$G$5042,3,FALSE),IF(Declaration!$I$4="German",VLOOKUP($M167,Languages!$A$1:$G$5042,4,FALSE),IF(Declaration!$I$4="Chinese",VLOOKUP($M167,Languages!$A$1:$G$5042,5,FALSE),IF(Declaration!$I$4="Japanese",VLOOKUP($M167,Languages!$A$1:$G$5042,6,FALSE),IF(Declaration!$I$4="Portugese",VLOOKUP($M167,Languages!$A$1:$G$5042,7,FALSE)))))))))</f>
        <v>Nepal</v>
      </c>
      <c r="D167" s="199"/>
      <c r="E167" s="199"/>
      <c r="H167">
        <f t="shared" si="10"/>
        <v>0</v>
      </c>
      <c r="L167" t="s">
        <v>107</v>
      </c>
      <c r="M167" t="s">
        <v>1964</v>
      </c>
      <c r="N167" t="str">
        <f t="shared" si="11"/>
        <v>Embellished Textiles</v>
      </c>
      <c r="O167" t="str">
        <f t="shared" si="12"/>
        <v>Embellished Textiles</v>
      </c>
    </row>
    <row r="168" spans="2:15" ht="15" x14ac:dyDescent="0.35">
      <c r="B168" s="103" t="str">
        <f>IF(L168="","",IF(Declaration!$I$4="English",L168,IF(Declaration!$I$4="French",VLOOKUP($L168,Languages!$A$1:$G$5042,2,FALSE),IF(Declaration!$I$4="Spanish",VLOOKUP($L168,Languages!$A$1:$G$5042,3,FALSE),IF(Declaration!$I$4="German",VLOOKUP($L168,Languages!$A$1:$G$5042,4,FALSE),IF(Declaration!$I$4="Chinese",VLOOKUP($L168,Languages!$A$1:$G$5042,5,FALSE),IF(Declaration!$I$4="Japanese",VLOOKUP($L168,Languages!$A$1:$G$5042,6,FALSE),IF(Declaration!$I$4="Portugese",VLOOKUP($L168,Languages!$A$1:$G$5042,7,FALSE)))))))))</f>
        <v>Emeralds</v>
      </c>
      <c r="C168" s="103" t="str">
        <f>IF(M168="","",IF(Declaration!$I$4="English",M168,IF(Declaration!$I$4="French",VLOOKUP($M168,Languages!$A$1:$G$5042,2,FALSE),IF(Declaration!$I$4="Spanish",VLOOKUP($M168,Languages!$A$1:$G$5042,3,FALSE),IF(Declaration!$I$4="German",VLOOKUP($M168,Languages!$A$1:$G$5042,4,FALSE),IF(Declaration!$I$4="Chinese",VLOOKUP($M168,Languages!$A$1:$G$5042,5,FALSE),IF(Declaration!$I$4="Japanese",VLOOKUP($M168,Languages!$A$1:$G$5042,6,FALSE),IF(Declaration!$I$4="Portugese",VLOOKUP($M168,Languages!$A$1:$G$5042,7,FALSE)))))))))</f>
        <v>Colombia</v>
      </c>
      <c r="D168" s="199"/>
      <c r="E168" s="199"/>
      <c r="H168">
        <f t="shared" si="10"/>
        <v>0</v>
      </c>
      <c r="L168" t="s">
        <v>147</v>
      </c>
      <c r="M168" t="s">
        <v>1470</v>
      </c>
      <c r="N168" t="str">
        <f t="shared" si="11"/>
        <v>Emeralds</v>
      </c>
      <c r="O168" t="str">
        <f t="shared" si="12"/>
        <v>Emeralds</v>
      </c>
    </row>
    <row r="169" spans="2:15" ht="15" x14ac:dyDescent="0.35">
      <c r="B169" s="103" t="str">
        <f>IF(L169="","",IF(Declaration!$I$4="English",L169,IF(Declaration!$I$4="French",VLOOKUP($L169,Languages!$A$1:$G$5042,2,FALSE),IF(Declaration!$I$4="Spanish",VLOOKUP($L169,Languages!$A$1:$G$5042,3,FALSE),IF(Declaration!$I$4="German",VLOOKUP($L169,Languages!$A$1:$G$5042,4,FALSE),IF(Declaration!$I$4="Chinese",VLOOKUP($L169,Languages!$A$1:$G$5042,5,FALSE),IF(Declaration!$I$4="Japanese",VLOOKUP($L169,Languages!$A$1:$G$5042,6,FALSE),IF(Declaration!$I$4="Portugese",VLOOKUP($L169,Languages!$A$1:$G$5042,7,FALSE)))))))))</f>
        <v>Fashion Accessories</v>
      </c>
      <c r="C169" s="103" t="str">
        <f>IF(M169="","",IF(Declaration!$I$4="English",M169,IF(Declaration!$I$4="French",VLOOKUP($M169,Languages!$A$1:$G$5042,2,FALSE),IF(Declaration!$I$4="Spanish",VLOOKUP($M169,Languages!$A$1:$G$5042,3,FALSE),IF(Declaration!$I$4="German",VLOOKUP($M169,Languages!$A$1:$G$5042,4,FALSE),IF(Declaration!$I$4="Chinese",VLOOKUP($M169,Languages!$A$1:$G$5042,5,FALSE),IF(Declaration!$I$4="Japanese",VLOOKUP($M169,Languages!$A$1:$G$5042,6,FALSE),IF(Declaration!$I$4="Portugese",VLOOKUP($M169,Languages!$A$1:$G$5042,7,FALSE)))))))))</f>
        <v>Philippines</v>
      </c>
      <c r="D169" s="199"/>
      <c r="E169" s="199"/>
      <c r="H169">
        <f t="shared" si="10"/>
        <v>0</v>
      </c>
      <c r="L169" t="s">
        <v>108</v>
      </c>
      <c r="M169" t="s">
        <v>2048</v>
      </c>
      <c r="N169" t="str">
        <f t="shared" si="11"/>
        <v>Fashion Accessories</v>
      </c>
      <c r="O169" t="str">
        <f t="shared" si="12"/>
        <v>Fashion Accessories</v>
      </c>
    </row>
    <row r="170" spans="2:15" ht="15" x14ac:dyDescent="0.35">
      <c r="B170" s="103" t="str">
        <f>IF(L170="","",IF(Declaration!$I$4="English",L170,IF(Declaration!$I$4="French",VLOOKUP($L170,Languages!$A$1:$G$5042,2,FALSE),IF(Declaration!$I$4="Spanish",VLOOKUP($L170,Languages!$A$1:$G$5042,3,FALSE),IF(Declaration!$I$4="German",VLOOKUP($L170,Languages!$A$1:$G$5042,4,FALSE),IF(Declaration!$I$4="Chinese",VLOOKUP($L170,Languages!$A$1:$G$5042,5,FALSE),IF(Declaration!$I$4="Japanese",VLOOKUP($L170,Languages!$A$1:$G$5042,6,FALSE),IF(Declaration!$I$4="Portugese",VLOOKUP($L170,Languages!$A$1:$G$5042,7,FALSE)))))))))</f>
        <v>Fireworks</v>
      </c>
      <c r="C170" s="103" t="str">
        <f>IF(M170="","",IF(Declaration!$I$4="English",M170,IF(Declaration!$I$4="French",VLOOKUP($M170,Languages!$A$1:$G$5042,2,FALSE),IF(Declaration!$I$4="Spanish",VLOOKUP($M170,Languages!$A$1:$G$5042,3,FALSE),IF(Declaration!$I$4="German",VLOOKUP($M170,Languages!$A$1:$G$5042,4,FALSE),IF(Declaration!$I$4="Chinese",VLOOKUP($M170,Languages!$A$1:$G$5042,5,FALSE),IF(Declaration!$I$4="Japanese",VLOOKUP($M170,Languages!$A$1:$G$5042,6,FALSE),IF(Declaration!$I$4="Portugese",VLOOKUP($M170,Languages!$A$1:$G$5042,7,FALSE)))))))))</f>
        <v>China</v>
      </c>
      <c r="D170" s="199"/>
      <c r="E170" s="199"/>
      <c r="H170">
        <f t="shared" si="10"/>
        <v>0</v>
      </c>
      <c r="L170" t="s">
        <v>109</v>
      </c>
      <c r="M170" t="s">
        <v>1448</v>
      </c>
      <c r="N170" t="str">
        <f t="shared" si="11"/>
        <v>Fireworks</v>
      </c>
      <c r="O170" t="str">
        <f t="shared" si="12"/>
        <v>Fireworks</v>
      </c>
    </row>
    <row r="171" spans="2:15" ht="15" x14ac:dyDescent="0.35">
      <c r="B171" s="103" t="str">
        <f>IF(L171="","",IF(Declaration!$I$4="English",L171,IF(Declaration!$I$4="French",VLOOKUP($L171,Languages!$A$1:$G$5042,2,FALSE),IF(Declaration!$I$4="Spanish",VLOOKUP($L171,Languages!$A$1:$G$5042,3,FALSE),IF(Declaration!$I$4="German",VLOOKUP($L171,Languages!$A$1:$G$5042,4,FALSE),IF(Declaration!$I$4="Chinese",VLOOKUP($L171,Languages!$A$1:$G$5042,5,FALSE),IF(Declaration!$I$4="Japanese",VLOOKUP($L171,Languages!$A$1:$G$5042,6,FALSE),IF(Declaration!$I$4="Portugese",VLOOKUP($L171,Languages!$A$1:$G$5042,7,FALSE)))))))))</f>
        <v>Fireworks</v>
      </c>
      <c r="C171" s="103" t="str">
        <f>IF(M171="","",IF(Declaration!$I$4="English",M171,IF(Declaration!$I$4="French",VLOOKUP($M171,Languages!$A$1:$G$5042,2,FALSE),IF(Declaration!$I$4="Spanish",VLOOKUP($M171,Languages!$A$1:$G$5042,3,FALSE),IF(Declaration!$I$4="German",VLOOKUP($M171,Languages!$A$1:$G$5042,4,FALSE),IF(Declaration!$I$4="Chinese",VLOOKUP($M171,Languages!$A$1:$G$5042,5,FALSE),IF(Declaration!$I$4="Japanese",VLOOKUP($M171,Languages!$A$1:$G$5042,6,FALSE),IF(Declaration!$I$4="Portugese",VLOOKUP($M171,Languages!$A$1:$G$5042,7,FALSE)))))))))</f>
        <v>El Salvador</v>
      </c>
      <c r="D171" s="199"/>
      <c r="E171" s="199"/>
      <c r="H171">
        <f t="shared" si="10"/>
        <v>0</v>
      </c>
      <c r="L171" t="s">
        <v>109</v>
      </c>
      <c r="M171" t="s">
        <v>1567</v>
      </c>
      <c r="N171" t="str">
        <f t="shared" si="11"/>
        <v>Fireworks</v>
      </c>
      <c r="O171" t="str">
        <f t="shared" si="12"/>
        <v>Fireworks</v>
      </c>
    </row>
    <row r="172" spans="2:15" ht="15" x14ac:dyDescent="0.35">
      <c r="B172" s="103" t="str">
        <f>IF(L172="","",IF(Declaration!$I$4="English",L172,IF(Declaration!$I$4="French",VLOOKUP($L172,Languages!$A$1:$G$5042,2,FALSE),IF(Declaration!$I$4="Spanish",VLOOKUP($L172,Languages!$A$1:$G$5042,3,FALSE),IF(Declaration!$I$4="German",VLOOKUP($L172,Languages!$A$1:$G$5042,4,FALSE),IF(Declaration!$I$4="Chinese",VLOOKUP($L172,Languages!$A$1:$G$5042,5,FALSE),IF(Declaration!$I$4="Japanese",VLOOKUP($L172,Languages!$A$1:$G$5042,6,FALSE),IF(Declaration!$I$4="Portugese",VLOOKUP($L172,Languages!$A$1:$G$5042,7,FALSE)))))))))</f>
        <v>Fireworks</v>
      </c>
      <c r="C172" s="103" t="str">
        <f>IF(M172="","",IF(Declaration!$I$4="English",M172,IF(Declaration!$I$4="French",VLOOKUP($M172,Languages!$A$1:$G$5042,2,FALSE),IF(Declaration!$I$4="Spanish",VLOOKUP($M172,Languages!$A$1:$G$5042,3,FALSE),IF(Declaration!$I$4="German",VLOOKUP($M172,Languages!$A$1:$G$5042,4,FALSE),IF(Declaration!$I$4="Chinese",VLOOKUP($M172,Languages!$A$1:$G$5042,5,FALSE),IF(Declaration!$I$4="Japanese",VLOOKUP($M172,Languages!$A$1:$G$5042,6,FALSE),IF(Declaration!$I$4="Portugese",VLOOKUP($M172,Languages!$A$1:$G$5042,7,FALSE)))))))))</f>
        <v>Guatemala</v>
      </c>
      <c r="D172" s="199"/>
      <c r="E172" s="199"/>
      <c r="H172">
        <f t="shared" si="10"/>
        <v>0</v>
      </c>
      <c r="L172" t="s">
        <v>109</v>
      </c>
      <c r="M172" t="s">
        <v>1659</v>
      </c>
      <c r="N172" t="str">
        <f t="shared" si="11"/>
        <v>Fireworks</v>
      </c>
      <c r="O172" t="str">
        <f t="shared" si="12"/>
        <v>Fireworks</v>
      </c>
    </row>
    <row r="173" spans="2:15" ht="15" x14ac:dyDescent="0.35">
      <c r="B173" s="103" t="str">
        <f>IF(L173="","",IF(Declaration!$I$4="English",L173,IF(Declaration!$I$4="French",VLOOKUP($L173,Languages!$A$1:$G$5042,2,FALSE),IF(Declaration!$I$4="Spanish",VLOOKUP($L173,Languages!$A$1:$G$5042,3,FALSE),IF(Declaration!$I$4="German",VLOOKUP($L173,Languages!$A$1:$G$5042,4,FALSE),IF(Declaration!$I$4="Chinese",VLOOKUP($L173,Languages!$A$1:$G$5042,5,FALSE),IF(Declaration!$I$4="Japanese",VLOOKUP($L173,Languages!$A$1:$G$5042,6,FALSE),IF(Declaration!$I$4="Portugese",VLOOKUP($L173,Languages!$A$1:$G$5042,7,FALSE)))))))))</f>
        <v>Fireworks</v>
      </c>
      <c r="C173" s="103" t="str">
        <f>IF(M173="","",IF(Declaration!$I$4="English",M173,IF(Declaration!$I$4="French",VLOOKUP($M173,Languages!$A$1:$G$5042,2,FALSE),IF(Declaration!$I$4="Spanish",VLOOKUP($M173,Languages!$A$1:$G$5042,3,FALSE),IF(Declaration!$I$4="German",VLOOKUP($M173,Languages!$A$1:$G$5042,4,FALSE),IF(Declaration!$I$4="Chinese",VLOOKUP($M173,Languages!$A$1:$G$5042,5,FALSE),IF(Declaration!$I$4="Japanese",VLOOKUP($M173,Languages!$A$1:$G$5042,6,FALSE),IF(Declaration!$I$4="Portugese",VLOOKUP($M173,Languages!$A$1:$G$5042,7,FALSE)))))))))</f>
        <v>India</v>
      </c>
      <c r="D173" s="199"/>
      <c r="E173" s="199"/>
      <c r="H173">
        <f t="shared" si="10"/>
        <v>0</v>
      </c>
      <c r="L173" t="s">
        <v>109</v>
      </c>
      <c r="M173" t="s">
        <v>1703</v>
      </c>
      <c r="N173" t="str">
        <f t="shared" si="11"/>
        <v>Fireworks</v>
      </c>
      <c r="O173" t="str">
        <f t="shared" si="12"/>
        <v>Fireworks</v>
      </c>
    </row>
    <row r="174" spans="2:15" ht="15" x14ac:dyDescent="0.35">
      <c r="B174" s="103" t="str">
        <f>IF(L174="","",IF(Declaration!$I$4="English",L174,IF(Declaration!$I$4="French",VLOOKUP($L174,Languages!$A$1:$G$5042,2,FALSE),IF(Declaration!$I$4="Spanish",VLOOKUP($L174,Languages!$A$1:$G$5042,3,FALSE),IF(Declaration!$I$4="German",VLOOKUP($L174,Languages!$A$1:$G$5042,4,FALSE),IF(Declaration!$I$4="Chinese",VLOOKUP($L174,Languages!$A$1:$G$5042,5,FALSE),IF(Declaration!$I$4="Japanese",VLOOKUP($L174,Languages!$A$1:$G$5042,6,FALSE),IF(Declaration!$I$4="Portugese",VLOOKUP($L174,Languages!$A$1:$G$5042,7,FALSE)))))))))</f>
        <v>Fireworks</v>
      </c>
      <c r="C174" s="103" t="str">
        <f>IF(M174="","",IF(Declaration!$I$4="English",M174,IF(Declaration!$I$4="French",VLOOKUP($M174,Languages!$A$1:$G$5042,2,FALSE),IF(Declaration!$I$4="Spanish",VLOOKUP($M174,Languages!$A$1:$G$5042,3,FALSE),IF(Declaration!$I$4="German",VLOOKUP($M174,Languages!$A$1:$G$5042,4,FALSE),IF(Declaration!$I$4="Chinese",VLOOKUP($M174,Languages!$A$1:$G$5042,5,FALSE),IF(Declaration!$I$4="Japanese",VLOOKUP($M174,Languages!$A$1:$G$5042,6,FALSE),IF(Declaration!$I$4="Portugese",VLOOKUP($M174,Languages!$A$1:$G$5042,7,FALSE)))))))))</f>
        <v>Peru</v>
      </c>
      <c r="D174" s="199"/>
      <c r="E174" s="199"/>
      <c r="H174">
        <f t="shared" si="10"/>
        <v>0</v>
      </c>
      <c r="L174" t="s">
        <v>109</v>
      </c>
      <c r="M174" t="s">
        <v>2043</v>
      </c>
      <c r="N174" t="str">
        <f t="shared" si="11"/>
        <v>Fireworks</v>
      </c>
      <c r="O174" t="str">
        <f t="shared" si="12"/>
        <v>Fireworks</v>
      </c>
    </row>
    <row r="175" spans="2:15" ht="15" x14ac:dyDescent="0.35">
      <c r="B175" s="103" t="str">
        <f>IF(L175="","",IF(Declaration!$I$4="English",L175,IF(Declaration!$I$4="French",VLOOKUP($L175,Languages!$A$1:$G$5042,2,FALSE),IF(Declaration!$I$4="Spanish",VLOOKUP($L175,Languages!$A$1:$G$5042,3,FALSE),IF(Declaration!$I$4="German",VLOOKUP($L175,Languages!$A$1:$G$5042,4,FALSE),IF(Declaration!$I$4="Chinese",VLOOKUP($L175,Languages!$A$1:$G$5042,5,FALSE),IF(Declaration!$I$4="Japanese",VLOOKUP($L175,Languages!$A$1:$G$5042,6,FALSE),IF(Declaration!$I$4="Portugese",VLOOKUP($L175,Languages!$A$1:$G$5042,7,FALSE)))))))))</f>
        <v>Fish</v>
      </c>
      <c r="C175" s="103" t="str">
        <f>IF(M175="","",IF(Declaration!$I$4="English",M175,IF(Declaration!$I$4="French",VLOOKUP($M175,Languages!$A$1:$G$5042,2,FALSE),IF(Declaration!$I$4="Spanish",VLOOKUP($M175,Languages!$A$1:$G$5042,3,FALSE),IF(Declaration!$I$4="German",VLOOKUP($M175,Languages!$A$1:$G$5042,4,FALSE),IF(Declaration!$I$4="Chinese",VLOOKUP($M175,Languages!$A$1:$G$5042,5,FALSE),IF(Declaration!$I$4="Japanese",VLOOKUP($M175,Languages!$A$1:$G$5042,6,FALSE),IF(Declaration!$I$4="Portugese",VLOOKUP($M175,Languages!$A$1:$G$5042,7,FALSE)))))))))</f>
        <v>Brazil</v>
      </c>
      <c r="D175" s="199"/>
      <c r="E175" s="199"/>
      <c r="H175">
        <f t="shared" si="10"/>
        <v>0</v>
      </c>
      <c r="L175" t="s">
        <v>44</v>
      </c>
      <c r="M175" t="s">
        <v>1383</v>
      </c>
      <c r="N175" t="str">
        <f t="shared" si="11"/>
        <v>Fish</v>
      </c>
      <c r="O175" t="str">
        <f t="shared" si="12"/>
        <v>Fish</v>
      </c>
    </row>
    <row r="176" spans="2:15" ht="15" x14ac:dyDescent="0.35">
      <c r="B176" s="103" t="str">
        <f>IF(L176="","",IF(Declaration!$I$4="English",L176,IF(Declaration!$I$4="French",VLOOKUP($L176,Languages!$A$1:$G$5042,2,FALSE),IF(Declaration!$I$4="Spanish",VLOOKUP($L176,Languages!$A$1:$G$5042,3,FALSE),IF(Declaration!$I$4="German",VLOOKUP($L176,Languages!$A$1:$G$5042,4,FALSE),IF(Declaration!$I$4="Chinese",VLOOKUP($L176,Languages!$A$1:$G$5042,5,FALSE),IF(Declaration!$I$4="Japanese",VLOOKUP($L176,Languages!$A$1:$G$5042,6,FALSE),IF(Declaration!$I$4="Portugese",VLOOKUP($L176,Languages!$A$1:$G$5042,7,FALSE)))))))))</f>
        <v>Fish</v>
      </c>
      <c r="C176" s="103" t="str">
        <f>IF(M176="","",IF(Declaration!$I$4="English",M176,IF(Declaration!$I$4="French",VLOOKUP($M176,Languages!$A$1:$G$5042,2,FALSE),IF(Declaration!$I$4="Spanish",VLOOKUP($M176,Languages!$A$1:$G$5042,3,FALSE),IF(Declaration!$I$4="German",VLOOKUP($M176,Languages!$A$1:$G$5042,4,FALSE),IF(Declaration!$I$4="Chinese",VLOOKUP($M176,Languages!$A$1:$G$5042,5,FALSE),IF(Declaration!$I$4="Japanese",VLOOKUP($M176,Languages!$A$1:$G$5042,6,FALSE),IF(Declaration!$I$4="Portugese",VLOOKUP($M176,Languages!$A$1:$G$5042,7,FALSE)))))))))</f>
        <v>Cambodia</v>
      </c>
      <c r="D176" s="199"/>
      <c r="E176" s="199"/>
      <c r="H176">
        <f t="shared" si="10"/>
        <v>0</v>
      </c>
      <c r="L176" t="s">
        <v>44</v>
      </c>
      <c r="M176" t="s">
        <v>1412</v>
      </c>
      <c r="N176" t="str">
        <f t="shared" si="11"/>
        <v>Fish</v>
      </c>
      <c r="O176" t="str">
        <f t="shared" si="12"/>
        <v>Fish</v>
      </c>
    </row>
    <row r="177" spans="2:15" ht="15" x14ac:dyDescent="0.35">
      <c r="B177" s="103" t="str">
        <f>IF(L177="","",IF(Declaration!$I$4="English",L177,IF(Declaration!$I$4="French",VLOOKUP($L177,Languages!$A$1:$G$5042,2,FALSE),IF(Declaration!$I$4="Spanish",VLOOKUP($L177,Languages!$A$1:$G$5042,3,FALSE),IF(Declaration!$I$4="German",VLOOKUP($L177,Languages!$A$1:$G$5042,4,FALSE),IF(Declaration!$I$4="Chinese",VLOOKUP($L177,Languages!$A$1:$G$5042,5,FALSE),IF(Declaration!$I$4="Japanese",VLOOKUP($L177,Languages!$A$1:$G$5042,6,FALSE),IF(Declaration!$I$4="Portugese",VLOOKUP($L177,Languages!$A$1:$G$5042,7,FALSE)))))))))</f>
        <v>Fish</v>
      </c>
      <c r="C177" s="103" t="str">
        <f>IF(M177="","",IF(Declaration!$I$4="English",M177,IF(Declaration!$I$4="French",VLOOKUP($M177,Languages!$A$1:$G$5042,2,FALSE),IF(Declaration!$I$4="Spanish",VLOOKUP($M177,Languages!$A$1:$G$5042,3,FALSE),IF(Declaration!$I$4="German",VLOOKUP($M177,Languages!$A$1:$G$5042,4,FALSE),IF(Declaration!$I$4="Chinese",VLOOKUP($M177,Languages!$A$1:$G$5042,5,FALSE),IF(Declaration!$I$4="Japanese",VLOOKUP($M177,Languages!$A$1:$G$5042,6,FALSE),IF(Declaration!$I$4="Portugese",VLOOKUP($M177,Languages!$A$1:$G$5042,7,FALSE)))))))))</f>
        <v>China</v>
      </c>
      <c r="D177" s="199"/>
      <c r="E177" s="199"/>
      <c r="H177">
        <f t="shared" si="10"/>
        <v>0</v>
      </c>
      <c r="L177" t="s">
        <v>44</v>
      </c>
      <c r="M177" t="s">
        <v>1448</v>
      </c>
      <c r="N177" t="str">
        <f t="shared" si="11"/>
        <v>Fish</v>
      </c>
      <c r="O177" t="str">
        <f t="shared" si="12"/>
        <v>Fish</v>
      </c>
    </row>
    <row r="178" spans="2:15" ht="15" x14ac:dyDescent="0.35">
      <c r="B178" s="103" t="str">
        <f>IF(L178="","",IF(Declaration!$I$4="English",L178,IF(Declaration!$I$4="French",VLOOKUP($L178,Languages!$A$1:$G$5042,2,FALSE),IF(Declaration!$I$4="Spanish",VLOOKUP($L178,Languages!$A$1:$G$5042,3,FALSE),IF(Declaration!$I$4="German",VLOOKUP($L178,Languages!$A$1:$G$5042,4,FALSE),IF(Declaration!$I$4="Chinese",VLOOKUP($L178,Languages!$A$1:$G$5042,5,FALSE),IF(Declaration!$I$4="Japanese",VLOOKUP($L178,Languages!$A$1:$G$5042,6,FALSE),IF(Declaration!$I$4="Portugese",VLOOKUP($L178,Languages!$A$1:$G$5042,7,FALSE)))))))))</f>
        <v>Fish</v>
      </c>
      <c r="C178" s="103" t="str">
        <f>IF(M178="","",IF(Declaration!$I$4="English",M178,IF(Declaration!$I$4="French",VLOOKUP($M178,Languages!$A$1:$G$5042,2,FALSE),IF(Declaration!$I$4="Spanish",VLOOKUP($M178,Languages!$A$1:$G$5042,3,FALSE),IF(Declaration!$I$4="German",VLOOKUP($M178,Languages!$A$1:$G$5042,4,FALSE),IF(Declaration!$I$4="Chinese",VLOOKUP($M178,Languages!$A$1:$G$5042,5,FALSE),IF(Declaration!$I$4="Japanese",VLOOKUP($M178,Languages!$A$1:$G$5042,6,FALSE),IF(Declaration!$I$4="Portugese",VLOOKUP($M178,Languages!$A$1:$G$5042,7,FALSE)))))))))</f>
        <v>Ghana</v>
      </c>
      <c r="D178" s="199"/>
      <c r="E178" s="199"/>
      <c r="H178">
        <f t="shared" si="10"/>
        <v>0</v>
      </c>
      <c r="L178" t="s">
        <v>44</v>
      </c>
      <c r="M178" t="s">
        <v>1643</v>
      </c>
      <c r="N178" t="str">
        <f t="shared" si="11"/>
        <v>Fish</v>
      </c>
      <c r="O178" t="str">
        <f t="shared" si="12"/>
        <v>Fish</v>
      </c>
    </row>
    <row r="179" spans="2:15" ht="15" x14ac:dyDescent="0.35">
      <c r="B179" s="103" t="str">
        <f>IF(L179="","",IF(Declaration!$I$4="English",L179,IF(Declaration!$I$4="French",VLOOKUP($L179,Languages!$A$1:$G$5042,2,FALSE),IF(Declaration!$I$4="Spanish",VLOOKUP($L179,Languages!$A$1:$G$5042,3,FALSE),IF(Declaration!$I$4="German",VLOOKUP($L179,Languages!$A$1:$G$5042,4,FALSE),IF(Declaration!$I$4="Chinese",VLOOKUP($L179,Languages!$A$1:$G$5042,5,FALSE),IF(Declaration!$I$4="Japanese",VLOOKUP($L179,Languages!$A$1:$G$5042,6,FALSE),IF(Declaration!$I$4="Portugese",VLOOKUP($L179,Languages!$A$1:$G$5042,7,FALSE)))))))))</f>
        <v>Fish</v>
      </c>
      <c r="C179" s="103" t="str">
        <f>IF(M179="","",IF(Declaration!$I$4="English",M179,IF(Declaration!$I$4="French",VLOOKUP($M179,Languages!$A$1:$G$5042,2,FALSE),IF(Declaration!$I$4="Spanish",VLOOKUP($M179,Languages!$A$1:$G$5042,3,FALSE),IF(Declaration!$I$4="German",VLOOKUP($M179,Languages!$A$1:$G$5042,4,FALSE),IF(Declaration!$I$4="Chinese",VLOOKUP($M179,Languages!$A$1:$G$5042,5,FALSE),IF(Declaration!$I$4="Japanese",VLOOKUP($M179,Languages!$A$1:$G$5042,6,FALSE),IF(Declaration!$I$4="Portugese",VLOOKUP($M179,Languages!$A$1:$G$5042,7,FALSE)))))))))</f>
        <v>Indonesia</v>
      </c>
      <c r="D179" s="199"/>
      <c r="E179" s="199"/>
      <c r="H179">
        <f t="shared" si="10"/>
        <v>0</v>
      </c>
      <c r="L179" t="s">
        <v>44</v>
      </c>
      <c r="M179" t="s">
        <v>1709</v>
      </c>
      <c r="N179" t="str">
        <f t="shared" si="11"/>
        <v>Fish</v>
      </c>
      <c r="O179" t="str">
        <f t="shared" si="12"/>
        <v>Fish</v>
      </c>
    </row>
    <row r="180" spans="2:15" ht="15" x14ac:dyDescent="0.35">
      <c r="B180" s="103" t="str">
        <f>IF(L180="","",IF(Declaration!$I$4="English",L180,IF(Declaration!$I$4="French",VLOOKUP($L180,Languages!$A$1:$G$5042,2,FALSE),IF(Declaration!$I$4="Spanish",VLOOKUP($L180,Languages!$A$1:$G$5042,3,FALSE),IF(Declaration!$I$4="German",VLOOKUP($L180,Languages!$A$1:$G$5042,4,FALSE),IF(Declaration!$I$4="Chinese",VLOOKUP($L180,Languages!$A$1:$G$5042,5,FALSE),IF(Declaration!$I$4="Japanese",VLOOKUP($L180,Languages!$A$1:$G$5042,6,FALSE),IF(Declaration!$I$4="Portugese",VLOOKUP($L180,Languages!$A$1:$G$5042,7,FALSE)))))))))</f>
        <v>Fish</v>
      </c>
      <c r="C180" s="103" t="str">
        <f>IF(M180="","",IF(Declaration!$I$4="English",M180,IF(Declaration!$I$4="French",VLOOKUP($M180,Languages!$A$1:$G$5042,2,FALSE),IF(Declaration!$I$4="Spanish",VLOOKUP($M180,Languages!$A$1:$G$5042,3,FALSE),IF(Declaration!$I$4="German",VLOOKUP($M180,Languages!$A$1:$G$5042,4,FALSE),IF(Declaration!$I$4="Chinese",VLOOKUP($M180,Languages!$A$1:$G$5042,5,FALSE),IF(Declaration!$I$4="Japanese",VLOOKUP($M180,Languages!$A$1:$G$5042,6,FALSE),IF(Declaration!$I$4="Portugese",VLOOKUP($M180,Languages!$A$1:$G$5042,7,FALSE)))))))))</f>
        <v>Kenya</v>
      </c>
      <c r="D180" s="199"/>
      <c r="E180" s="199"/>
      <c r="H180">
        <f t="shared" si="10"/>
        <v>0</v>
      </c>
      <c r="L180" t="s">
        <v>44</v>
      </c>
      <c r="M180" t="s">
        <v>1767</v>
      </c>
      <c r="N180" t="str">
        <f t="shared" si="11"/>
        <v>Fish</v>
      </c>
      <c r="O180" t="str">
        <f t="shared" si="12"/>
        <v>Fish</v>
      </c>
    </row>
    <row r="181" spans="2:15" ht="15" x14ac:dyDescent="0.35">
      <c r="B181" s="103" t="str">
        <f>IF(L181="","",IF(Declaration!$I$4="English",L181,IF(Declaration!$I$4="French",VLOOKUP($L181,Languages!$A$1:$G$5042,2,FALSE),IF(Declaration!$I$4="Spanish",VLOOKUP($L181,Languages!$A$1:$G$5042,3,FALSE),IF(Declaration!$I$4="German",VLOOKUP($L181,Languages!$A$1:$G$5042,4,FALSE),IF(Declaration!$I$4="Chinese",VLOOKUP($L181,Languages!$A$1:$G$5042,5,FALSE),IF(Declaration!$I$4="Japanese",VLOOKUP($L181,Languages!$A$1:$G$5042,6,FALSE),IF(Declaration!$I$4="Portugese",VLOOKUP($L181,Languages!$A$1:$G$5042,7,FALSE)))))))))</f>
        <v>Fish</v>
      </c>
      <c r="C181" s="103" t="str">
        <f>IF(M181="","",IF(Declaration!$I$4="English",M181,IF(Declaration!$I$4="French",VLOOKUP($M181,Languages!$A$1:$G$5042,2,FALSE),IF(Declaration!$I$4="Spanish",VLOOKUP($M181,Languages!$A$1:$G$5042,3,FALSE),IF(Declaration!$I$4="German",VLOOKUP($M181,Languages!$A$1:$G$5042,4,FALSE),IF(Declaration!$I$4="Chinese",VLOOKUP($M181,Languages!$A$1:$G$5042,5,FALSE),IF(Declaration!$I$4="Japanese",VLOOKUP($M181,Languages!$A$1:$G$5042,6,FALSE),IF(Declaration!$I$4="Portugese",VLOOKUP($M181,Languages!$A$1:$G$5042,7,FALSE)))))))))</f>
        <v>Paraguay</v>
      </c>
      <c r="D181" s="199"/>
      <c r="E181" s="199"/>
      <c r="H181">
        <f t="shared" si="10"/>
        <v>0</v>
      </c>
      <c r="L181" t="s">
        <v>44</v>
      </c>
      <c r="M181" t="s">
        <v>2039</v>
      </c>
      <c r="N181" t="str">
        <f t="shared" si="11"/>
        <v>Fish</v>
      </c>
      <c r="O181" t="str">
        <f t="shared" si="12"/>
        <v>Fish</v>
      </c>
    </row>
    <row r="182" spans="2:15" ht="15" x14ac:dyDescent="0.35">
      <c r="B182" s="103" t="str">
        <f>IF(L182="","",IF(Declaration!$I$4="English",L182,IF(Declaration!$I$4="French",VLOOKUP($L182,Languages!$A$1:$G$5042,2,FALSE),IF(Declaration!$I$4="Spanish",VLOOKUP($L182,Languages!$A$1:$G$5042,3,FALSE),IF(Declaration!$I$4="German",VLOOKUP($L182,Languages!$A$1:$G$5042,4,FALSE),IF(Declaration!$I$4="Chinese",VLOOKUP($L182,Languages!$A$1:$G$5042,5,FALSE),IF(Declaration!$I$4="Japanese",VLOOKUP($L182,Languages!$A$1:$G$5042,6,FALSE),IF(Declaration!$I$4="Portugese",VLOOKUP($L182,Languages!$A$1:$G$5042,7,FALSE)))))))))</f>
        <v>Fish</v>
      </c>
      <c r="C182" s="103" t="str">
        <f>IF(M182="","",IF(Declaration!$I$4="English",M182,IF(Declaration!$I$4="French",VLOOKUP($M182,Languages!$A$1:$G$5042,2,FALSE),IF(Declaration!$I$4="Spanish",VLOOKUP($M182,Languages!$A$1:$G$5042,3,FALSE),IF(Declaration!$I$4="German",VLOOKUP($M182,Languages!$A$1:$G$5042,4,FALSE),IF(Declaration!$I$4="Chinese",VLOOKUP($M182,Languages!$A$1:$G$5042,5,FALSE),IF(Declaration!$I$4="Japanese",VLOOKUP($M182,Languages!$A$1:$G$5042,6,FALSE),IF(Declaration!$I$4="Portugese",VLOOKUP($M182,Languages!$A$1:$G$5042,7,FALSE)))))))))</f>
        <v>Peru</v>
      </c>
      <c r="D182" s="199"/>
      <c r="E182" s="199"/>
      <c r="H182">
        <f t="shared" si="10"/>
        <v>0</v>
      </c>
      <c r="L182" t="s">
        <v>44</v>
      </c>
      <c r="M182" t="s">
        <v>2043</v>
      </c>
      <c r="N182" t="str">
        <f t="shared" si="11"/>
        <v>Fish</v>
      </c>
      <c r="O182" t="str">
        <f t="shared" si="12"/>
        <v>Fish</v>
      </c>
    </row>
    <row r="183" spans="2:15" ht="15" x14ac:dyDescent="0.35">
      <c r="B183" s="103" t="str">
        <f>IF(L183="","",IF(Declaration!$I$4="English",L183,IF(Declaration!$I$4="French",VLOOKUP($L183,Languages!$A$1:$G$5042,2,FALSE),IF(Declaration!$I$4="Spanish",VLOOKUP($L183,Languages!$A$1:$G$5042,3,FALSE),IF(Declaration!$I$4="German",VLOOKUP($L183,Languages!$A$1:$G$5042,4,FALSE),IF(Declaration!$I$4="Chinese",VLOOKUP($L183,Languages!$A$1:$G$5042,5,FALSE),IF(Declaration!$I$4="Japanese",VLOOKUP($L183,Languages!$A$1:$G$5042,6,FALSE),IF(Declaration!$I$4="Portugese",VLOOKUP($L183,Languages!$A$1:$G$5042,7,FALSE)))))))))</f>
        <v>Fish</v>
      </c>
      <c r="C183" s="103" t="str">
        <f>IF(M183="","",IF(Declaration!$I$4="English",M183,IF(Declaration!$I$4="French",VLOOKUP($M183,Languages!$A$1:$G$5042,2,FALSE),IF(Declaration!$I$4="Spanish",VLOOKUP($M183,Languages!$A$1:$G$5042,3,FALSE),IF(Declaration!$I$4="German",VLOOKUP($M183,Languages!$A$1:$G$5042,4,FALSE),IF(Declaration!$I$4="Chinese",VLOOKUP($M183,Languages!$A$1:$G$5042,5,FALSE),IF(Declaration!$I$4="Japanese",VLOOKUP($M183,Languages!$A$1:$G$5042,6,FALSE),IF(Declaration!$I$4="Portugese",VLOOKUP($M183,Languages!$A$1:$G$5042,7,FALSE)))))))))</f>
        <v>Philippines</v>
      </c>
      <c r="D183" s="199"/>
      <c r="E183" s="199"/>
      <c r="H183">
        <f t="shared" si="10"/>
        <v>0</v>
      </c>
      <c r="L183" t="s">
        <v>44</v>
      </c>
      <c r="M183" t="s">
        <v>2048</v>
      </c>
      <c r="N183" t="str">
        <f t="shared" si="11"/>
        <v>Fish</v>
      </c>
      <c r="O183" t="str">
        <f t="shared" si="12"/>
        <v>Fish</v>
      </c>
    </row>
    <row r="184" spans="2:15" ht="15" x14ac:dyDescent="0.35">
      <c r="B184" s="103" t="str">
        <f>IF(L184="","",IF(Declaration!$I$4="English",L184,IF(Declaration!$I$4="French",VLOOKUP($L184,Languages!$A$1:$G$5042,2,FALSE),IF(Declaration!$I$4="Spanish",VLOOKUP($L184,Languages!$A$1:$G$5042,3,FALSE),IF(Declaration!$I$4="German",VLOOKUP($L184,Languages!$A$1:$G$5042,4,FALSE),IF(Declaration!$I$4="Chinese",VLOOKUP($L184,Languages!$A$1:$G$5042,5,FALSE),IF(Declaration!$I$4="Japanese",VLOOKUP($L184,Languages!$A$1:$G$5042,6,FALSE),IF(Declaration!$I$4="Portugese",VLOOKUP($L184,Languages!$A$1:$G$5042,7,FALSE)))))))))</f>
        <v>Fish</v>
      </c>
      <c r="C184" s="103" t="str">
        <f>IF(M184="","",IF(Declaration!$I$4="English",M184,IF(Declaration!$I$4="French",VLOOKUP($M184,Languages!$A$1:$G$5042,2,FALSE),IF(Declaration!$I$4="Spanish",VLOOKUP($M184,Languages!$A$1:$G$5042,3,FALSE),IF(Declaration!$I$4="German",VLOOKUP($M184,Languages!$A$1:$G$5042,4,FALSE),IF(Declaration!$I$4="Chinese",VLOOKUP($M184,Languages!$A$1:$G$5042,5,FALSE),IF(Declaration!$I$4="Japanese",VLOOKUP($M184,Languages!$A$1:$G$5042,6,FALSE),IF(Declaration!$I$4="Portugese",VLOOKUP($M184,Languages!$A$1:$G$5042,7,FALSE)))))))))</f>
        <v>Thailand</v>
      </c>
      <c r="D184" s="199"/>
      <c r="E184" s="199"/>
      <c r="H184">
        <f t="shared" si="10"/>
        <v>0</v>
      </c>
      <c r="L184" t="s">
        <v>44</v>
      </c>
      <c r="M184" t="s">
        <v>2261</v>
      </c>
      <c r="N184" t="str">
        <f t="shared" si="11"/>
        <v>Fish</v>
      </c>
      <c r="O184" t="str">
        <f t="shared" si="12"/>
        <v>Fish</v>
      </c>
    </row>
    <row r="185" spans="2:15" ht="15" x14ac:dyDescent="0.35">
      <c r="B185" s="103" t="str">
        <f>IF(L185="","",IF(Declaration!$I$4="English",L185,IF(Declaration!$I$4="French",VLOOKUP($L185,Languages!$A$1:$G$5042,2,FALSE),IF(Declaration!$I$4="Spanish",VLOOKUP($L185,Languages!$A$1:$G$5042,3,FALSE),IF(Declaration!$I$4="German",VLOOKUP($L185,Languages!$A$1:$G$5042,4,FALSE),IF(Declaration!$I$4="Chinese",VLOOKUP($L185,Languages!$A$1:$G$5042,5,FALSE),IF(Declaration!$I$4="Japanese",VLOOKUP($L185,Languages!$A$1:$G$5042,6,FALSE),IF(Declaration!$I$4="Portugese",VLOOKUP($L185,Languages!$A$1:$G$5042,7,FALSE)))))))))</f>
        <v>Fish</v>
      </c>
      <c r="C185" s="103" t="str">
        <f>IF(M185="","",IF(Declaration!$I$4="English",M185,IF(Declaration!$I$4="French",VLOOKUP($M185,Languages!$A$1:$G$5042,2,FALSE),IF(Declaration!$I$4="Spanish",VLOOKUP($M185,Languages!$A$1:$G$5042,3,FALSE),IF(Declaration!$I$4="German",VLOOKUP($M185,Languages!$A$1:$G$5042,4,FALSE),IF(Declaration!$I$4="Chinese",VLOOKUP($M185,Languages!$A$1:$G$5042,5,FALSE),IF(Declaration!$I$4="Japanese",VLOOKUP($M185,Languages!$A$1:$G$5042,6,FALSE),IF(Declaration!$I$4="Portugese",VLOOKUP($M185,Languages!$A$1:$G$5042,7,FALSE)))))))))</f>
        <v>Taiwan</v>
      </c>
      <c r="D185" s="199"/>
      <c r="E185" s="199"/>
      <c r="H185">
        <f t="shared" si="10"/>
        <v>0</v>
      </c>
      <c r="L185" t="s">
        <v>44</v>
      </c>
      <c r="M185" t="s">
        <v>2243</v>
      </c>
      <c r="N185" t="str">
        <f t="shared" si="11"/>
        <v>Fish</v>
      </c>
      <c r="O185" t="str">
        <f t="shared" si="12"/>
        <v>Fish</v>
      </c>
    </row>
    <row r="186" spans="2:15" ht="15" x14ac:dyDescent="0.35">
      <c r="B186" s="103" t="str">
        <f>IF(L186="","",IF(Declaration!$I$4="English",L186,IF(Declaration!$I$4="French",VLOOKUP($L186,Languages!$A$1:$G$5042,2,FALSE),IF(Declaration!$I$4="Spanish",VLOOKUP($L186,Languages!$A$1:$G$5042,3,FALSE),IF(Declaration!$I$4="German",VLOOKUP($L186,Languages!$A$1:$G$5042,4,FALSE),IF(Declaration!$I$4="Chinese",VLOOKUP($L186,Languages!$A$1:$G$5042,5,FALSE),IF(Declaration!$I$4="Japanese",VLOOKUP($L186,Languages!$A$1:$G$5042,6,FALSE),IF(Declaration!$I$4="Portugese",VLOOKUP($L186,Languages!$A$1:$G$5042,7,FALSE)))))))))</f>
        <v>Fish</v>
      </c>
      <c r="C186" s="103" t="str">
        <f>IF(M186="","",IF(Declaration!$I$4="English",M186,IF(Declaration!$I$4="French",VLOOKUP($M186,Languages!$A$1:$G$5042,2,FALSE),IF(Declaration!$I$4="Spanish",VLOOKUP($M186,Languages!$A$1:$G$5042,3,FALSE),IF(Declaration!$I$4="German",VLOOKUP($M186,Languages!$A$1:$G$5042,4,FALSE),IF(Declaration!$I$4="Chinese",VLOOKUP($M186,Languages!$A$1:$G$5042,5,FALSE),IF(Declaration!$I$4="Japanese",VLOOKUP($M186,Languages!$A$1:$G$5042,6,FALSE),IF(Declaration!$I$4="Portugese",VLOOKUP($M186,Languages!$A$1:$G$5042,7,FALSE)))))))))</f>
        <v>Uganda</v>
      </c>
      <c r="D186" s="199"/>
      <c r="E186" s="199"/>
      <c r="H186">
        <f t="shared" si="10"/>
        <v>0</v>
      </c>
      <c r="L186" t="s">
        <v>44</v>
      </c>
      <c r="M186" t="s">
        <v>2308</v>
      </c>
      <c r="N186" t="str">
        <f t="shared" si="11"/>
        <v>Fish</v>
      </c>
      <c r="O186" t="str">
        <f t="shared" si="12"/>
        <v>Fish</v>
      </c>
    </row>
    <row r="187" spans="2:15" ht="15" x14ac:dyDescent="0.35">
      <c r="B187" s="103" t="str">
        <f>IF(L187="","",IF(Declaration!$I$4="English",L187,IF(Declaration!$I$4="French",VLOOKUP($L187,Languages!$A$1:$G$5042,2,FALSE),IF(Declaration!$I$4="Spanish",VLOOKUP($L187,Languages!$A$1:$G$5042,3,FALSE),IF(Declaration!$I$4="German",VLOOKUP($L187,Languages!$A$1:$G$5042,4,FALSE),IF(Declaration!$I$4="Chinese",VLOOKUP($L187,Languages!$A$1:$G$5042,5,FALSE),IF(Declaration!$I$4="Japanese",VLOOKUP($L187,Languages!$A$1:$G$5042,6,FALSE),IF(Declaration!$I$4="Portugese",VLOOKUP($L187,Languages!$A$1:$G$5042,7,FALSE)))))))))</f>
        <v>Fish</v>
      </c>
      <c r="C187" s="103" t="str">
        <f>IF(M187="","",IF(Declaration!$I$4="English",M187,IF(Declaration!$I$4="French",VLOOKUP($M187,Languages!$A$1:$G$5042,2,FALSE),IF(Declaration!$I$4="Spanish",VLOOKUP($M187,Languages!$A$1:$G$5042,3,FALSE),IF(Declaration!$I$4="German",VLOOKUP($M187,Languages!$A$1:$G$5042,4,FALSE),IF(Declaration!$I$4="Chinese",VLOOKUP($M187,Languages!$A$1:$G$5042,5,FALSE),IF(Declaration!$I$4="Japanese",VLOOKUP($M187,Languages!$A$1:$G$5042,6,FALSE),IF(Declaration!$I$4="Portugese",VLOOKUP($M187,Languages!$A$1:$G$5042,7,FALSE)))))))))</f>
        <v>Vietnam</v>
      </c>
      <c r="D187" s="199"/>
      <c r="E187" s="199"/>
      <c r="H187">
        <f t="shared" si="10"/>
        <v>0</v>
      </c>
      <c r="L187" t="s">
        <v>44</v>
      </c>
      <c r="M187" t="s">
        <v>2359</v>
      </c>
      <c r="N187" t="str">
        <f t="shared" si="11"/>
        <v>Fish</v>
      </c>
      <c r="O187" t="str">
        <f t="shared" si="12"/>
        <v>Fish</v>
      </c>
    </row>
    <row r="188" spans="2:15" ht="15" x14ac:dyDescent="0.35">
      <c r="B188" s="103" t="str">
        <f>IF(L188="","",IF(Declaration!$I$4="English",L188,IF(Declaration!$I$4="French",VLOOKUP($L188,Languages!$A$1:$G$5042,2,FALSE),IF(Declaration!$I$4="Spanish",VLOOKUP($L188,Languages!$A$1:$G$5042,3,FALSE),IF(Declaration!$I$4="German",VLOOKUP($L188,Languages!$A$1:$G$5042,4,FALSE),IF(Declaration!$I$4="Chinese",VLOOKUP($L188,Languages!$A$1:$G$5042,5,FALSE),IF(Declaration!$I$4="Japanese",VLOOKUP($L188,Languages!$A$1:$G$5042,6,FALSE),IF(Declaration!$I$4="Portugese",VLOOKUP($L188,Languages!$A$1:$G$5042,7,FALSE)))))))))</f>
        <v>Fish</v>
      </c>
      <c r="C188" s="103" t="str">
        <f>IF(M188="","",IF(Declaration!$I$4="English",M188,IF(Declaration!$I$4="French",VLOOKUP($M188,Languages!$A$1:$G$5042,2,FALSE),IF(Declaration!$I$4="Spanish",VLOOKUP($M188,Languages!$A$1:$G$5042,3,FALSE),IF(Declaration!$I$4="German",VLOOKUP($M188,Languages!$A$1:$G$5042,4,FALSE),IF(Declaration!$I$4="Chinese",VLOOKUP($M188,Languages!$A$1:$G$5042,5,FALSE),IF(Declaration!$I$4="Japanese",VLOOKUP($M188,Languages!$A$1:$G$5042,6,FALSE),IF(Declaration!$I$4="Portugese",VLOOKUP($M188,Languages!$A$1:$G$5042,7,FALSE)))))))))</f>
        <v>Yemen</v>
      </c>
      <c r="D188" s="199"/>
      <c r="E188" s="199"/>
      <c r="H188">
        <f t="shared" si="10"/>
        <v>0</v>
      </c>
      <c r="L188" t="s">
        <v>44</v>
      </c>
      <c r="M188" t="s">
        <v>2364</v>
      </c>
      <c r="N188" t="str">
        <f t="shared" si="11"/>
        <v>Fish</v>
      </c>
      <c r="O188" t="str">
        <f t="shared" si="12"/>
        <v>Fish</v>
      </c>
    </row>
    <row r="189" spans="2:15" ht="15" x14ac:dyDescent="0.35">
      <c r="B189" s="103" t="str">
        <f>IF(L189="","",IF(Declaration!$I$4="English",L189,IF(Declaration!$I$4="French",VLOOKUP($L189,Languages!$A$1:$G$5042,2,FALSE),IF(Declaration!$I$4="Spanish",VLOOKUP($L189,Languages!$A$1:$G$5042,3,FALSE),IF(Declaration!$I$4="German",VLOOKUP($L189,Languages!$A$1:$G$5042,4,FALSE),IF(Declaration!$I$4="Chinese",VLOOKUP($L189,Languages!$A$1:$G$5042,5,FALSE),IF(Declaration!$I$4="Japanese",VLOOKUP($L189,Languages!$A$1:$G$5042,6,FALSE),IF(Declaration!$I$4="Portugese",VLOOKUP($L189,Languages!$A$1:$G$5042,7,FALSE)))))))))</f>
        <v>Flowers</v>
      </c>
      <c r="C189" s="103" t="str">
        <f>IF(M189="","",IF(Declaration!$I$4="English",M189,IF(Declaration!$I$4="French",VLOOKUP($M189,Languages!$A$1:$G$5042,2,FALSE),IF(Declaration!$I$4="Spanish",VLOOKUP($M189,Languages!$A$1:$G$5042,3,FALSE),IF(Declaration!$I$4="German",VLOOKUP($M189,Languages!$A$1:$G$5042,4,FALSE),IF(Declaration!$I$4="Chinese",VLOOKUP($M189,Languages!$A$1:$G$5042,5,FALSE),IF(Declaration!$I$4="Japanese",VLOOKUP($M189,Languages!$A$1:$G$5042,6,FALSE),IF(Declaration!$I$4="Portugese",VLOOKUP($M189,Languages!$A$1:$G$5042,7,FALSE)))))))))</f>
        <v>Ecuador</v>
      </c>
      <c r="D189" s="199"/>
      <c r="E189" s="199"/>
      <c r="H189">
        <f t="shared" si="10"/>
        <v>0</v>
      </c>
      <c r="L189" t="s">
        <v>45</v>
      </c>
      <c r="M189" t="s">
        <v>1555</v>
      </c>
      <c r="N189" t="str">
        <f t="shared" si="11"/>
        <v>Flowers</v>
      </c>
      <c r="O189" t="str">
        <f t="shared" si="12"/>
        <v>Flowers</v>
      </c>
    </row>
    <row r="190" spans="2:15" ht="15" x14ac:dyDescent="0.35">
      <c r="B190" s="103" t="str">
        <f>IF(L190="","",IF(Declaration!$I$4="English",L190,IF(Declaration!$I$4="French",VLOOKUP($L190,Languages!$A$1:$G$5042,2,FALSE),IF(Declaration!$I$4="Spanish",VLOOKUP($L190,Languages!$A$1:$G$5042,3,FALSE),IF(Declaration!$I$4="German",VLOOKUP($L190,Languages!$A$1:$G$5042,4,FALSE),IF(Declaration!$I$4="Chinese",VLOOKUP($L190,Languages!$A$1:$G$5042,5,FALSE),IF(Declaration!$I$4="Japanese",VLOOKUP($L190,Languages!$A$1:$G$5042,6,FALSE),IF(Declaration!$I$4="Portugese",VLOOKUP($L190,Languages!$A$1:$G$5042,7,FALSE)))))))))</f>
        <v>Fluorspar (mineral)</v>
      </c>
      <c r="C190" s="103" t="str">
        <f>IF(M190="","",IF(Declaration!$I$4="English",M190,IF(Declaration!$I$4="French",VLOOKUP($M190,Languages!$A$1:$G$5042,2,FALSE),IF(Declaration!$I$4="Spanish",VLOOKUP($M190,Languages!$A$1:$G$5042,3,FALSE),IF(Declaration!$I$4="German",VLOOKUP($M190,Languages!$A$1:$G$5042,4,FALSE),IF(Declaration!$I$4="Chinese",VLOOKUP($M190,Languages!$A$1:$G$5042,5,FALSE),IF(Declaration!$I$4="Japanese",VLOOKUP($M190,Languages!$A$1:$G$5042,6,FALSE),IF(Declaration!$I$4="Portugese",VLOOKUP($M190,Languages!$A$1:$G$5042,7,FALSE)))))))))</f>
        <v>Mongolia</v>
      </c>
      <c r="D190" s="199"/>
      <c r="E190" s="199"/>
      <c r="H190">
        <f t="shared" si="10"/>
        <v>0</v>
      </c>
      <c r="L190" t="s">
        <v>148</v>
      </c>
      <c r="M190" t="s">
        <v>1930</v>
      </c>
      <c r="N190" t="str">
        <f t="shared" si="11"/>
        <v>Fluorspar (mineral)</v>
      </c>
      <c r="O190" t="str">
        <f t="shared" si="12"/>
        <v>Fluorspar (mineral)</v>
      </c>
    </row>
    <row r="191" spans="2:15" ht="15" x14ac:dyDescent="0.35">
      <c r="B191" s="103" t="str">
        <f>IF(L191="","",IF(Declaration!$I$4="English",L191,IF(Declaration!$I$4="French",VLOOKUP($L191,Languages!$A$1:$G$5042,2,FALSE),IF(Declaration!$I$4="Spanish",VLOOKUP($L191,Languages!$A$1:$G$5042,3,FALSE),IF(Declaration!$I$4="German",VLOOKUP($L191,Languages!$A$1:$G$5042,4,FALSE),IF(Declaration!$I$4="Chinese",VLOOKUP($L191,Languages!$A$1:$G$5042,5,FALSE),IF(Declaration!$I$4="Japanese",VLOOKUP($L191,Languages!$A$1:$G$5042,6,FALSE),IF(Declaration!$I$4="Portugese",VLOOKUP($L191,Languages!$A$1:$G$5042,7,FALSE)))))))))</f>
        <v>Footwear</v>
      </c>
      <c r="C191" s="103" t="str">
        <f>IF(M191="","",IF(Declaration!$I$4="English",M191,IF(Declaration!$I$4="French",VLOOKUP($M191,Languages!$A$1:$G$5042,2,FALSE),IF(Declaration!$I$4="Spanish",VLOOKUP($M191,Languages!$A$1:$G$5042,3,FALSE),IF(Declaration!$I$4="German",VLOOKUP($M191,Languages!$A$1:$G$5042,4,FALSE),IF(Declaration!$I$4="Chinese",VLOOKUP($M191,Languages!$A$1:$G$5042,5,FALSE),IF(Declaration!$I$4="Japanese",VLOOKUP($M191,Languages!$A$1:$G$5042,6,FALSE),IF(Declaration!$I$4="Portugese",VLOOKUP($M191,Languages!$A$1:$G$5042,7,FALSE)))))))))</f>
        <v>Bangladesh</v>
      </c>
      <c r="D191" s="199"/>
      <c r="E191" s="199"/>
      <c r="H191">
        <f t="shared" si="10"/>
        <v>0</v>
      </c>
      <c r="L191" t="s">
        <v>110</v>
      </c>
      <c r="M191" t="s">
        <v>1329</v>
      </c>
      <c r="N191" t="str">
        <f t="shared" si="11"/>
        <v>Footwear</v>
      </c>
      <c r="O191" t="str">
        <f t="shared" si="12"/>
        <v>Footwear</v>
      </c>
    </row>
    <row r="192" spans="2:15" ht="15" x14ac:dyDescent="0.35">
      <c r="B192" s="103" t="str">
        <f>IF(L192="","",IF(Declaration!$I$4="English",L192,IF(Declaration!$I$4="French",VLOOKUP($L192,Languages!$A$1:$G$5042,2,FALSE),IF(Declaration!$I$4="Spanish",VLOOKUP($L192,Languages!$A$1:$G$5042,3,FALSE),IF(Declaration!$I$4="German",VLOOKUP($L192,Languages!$A$1:$G$5042,4,FALSE),IF(Declaration!$I$4="Chinese",VLOOKUP($L192,Languages!$A$1:$G$5042,5,FALSE),IF(Declaration!$I$4="Japanese",VLOOKUP($L192,Languages!$A$1:$G$5042,6,FALSE),IF(Declaration!$I$4="Portugese",VLOOKUP($L192,Languages!$A$1:$G$5042,7,FALSE)))))))))</f>
        <v>Footwear</v>
      </c>
      <c r="C192" s="103" t="str">
        <f>IF(M192="","",IF(Declaration!$I$4="English",M192,IF(Declaration!$I$4="French",VLOOKUP($M192,Languages!$A$1:$G$5042,2,FALSE),IF(Declaration!$I$4="Spanish",VLOOKUP($M192,Languages!$A$1:$G$5042,3,FALSE),IF(Declaration!$I$4="German",VLOOKUP($M192,Languages!$A$1:$G$5042,4,FALSE),IF(Declaration!$I$4="Chinese",VLOOKUP($M192,Languages!$A$1:$G$5042,5,FALSE),IF(Declaration!$I$4="Japanese",VLOOKUP($M192,Languages!$A$1:$G$5042,6,FALSE),IF(Declaration!$I$4="Portugese",VLOOKUP($M192,Languages!$A$1:$G$5042,7,FALSE)))))))))</f>
        <v>Brazil</v>
      </c>
      <c r="D192" s="199"/>
      <c r="E192" s="199"/>
      <c r="H192">
        <f t="shared" si="10"/>
        <v>0</v>
      </c>
      <c r="L192" t="s">
        <v>110</v>
      </c>
      <c r="M192" t="s">
        <v>1383</v>
      </c>
      <c r="N192" t="str">
        <f t="shared" si="11"/>
        <v>Footwear</v>
      </c>
      <c r="O192" t="str">
        <f t="shared" si="12"/>
        <v>Footwear</v>
      </c>
    </row>
    <row r="193" spans="2:15" ht="15" x14ac:dyDescent="0.35">
      <c r="B193" s="103" t="str">
        <f>IF(L193="","",IF(Declaration!$I$4="English",L193,IF(Declaration!$I$4="French",VLOOKUP($L193,Languages!$A$1:$G$5042,2,FALSE),IF(Declaration!$I$4="Spanish",VLOOKUP($L193,Languages!$A$1:$G$5042,3,FALSE),IF(Declaration!$I$4="German",VLOOKUP($L193,Languages!$A$1:$G$5042,4,FALSE),IF(Declaration!$I$4="Chinese",VLOOKUP($L193,Languages!$A$1:$G$5042,5,FALSE),IF(Declaration!$I$4="Japanese",VLOOKUP($L193,Languages!$A$1:$G$5042,6,FALSE),IF(Declaration!$I$4="Portugese",VLOOKUP($L193,Languages!$A$1:$G$5042,7,FALSE)))))))))</f>
        <v>Footwear</v>
      </c>
      <c r="C193" s="103" t="str">
        <f>IF(M193="","",IF(Declaration!$I$4="English",M193,IF(Declaration!$I$4="French",VLOOKUP($M193,Languages!$A$1:$G$5042,2,FALSE),IF(Declaration!$I$4="Spanish",VLOOKUP($M193,Languages!$A$1:$G$5042,3,FALSE),IF(Declaration!$I$4="German",VLOOKUP($M193,Languages!$A$1:$G$5042,4,FALSE),IF(Declaration!$I$4="Chinese",VLOOKUP($M193,Languages!$A$1:$G$5042,5,FALSE),IF(Declaration!$I$4="Japanese",VLOOKUP($M193,Languages!$A$1:$G$5042,6,FALSE),IF(Declaration!$I$4="Portugese",VLOOKUP($M193,Languages!$A$1:$G$5042,7,FALSE)))))))))</f>
        <v>China</v>
      </c>
      <c r="D193" s="199"/>
      <c r="E193" s="199"/>
      <c r="H193">
        <f t="shared" si="10"/>
        <v>0</v>
      </c>
      <c r="L193" t="s">
        <v>110</v>
      </c>
      <c r="M193" t="s">
        <v>1448</v>
      </c>
      <c r="N193" t="str">
        <f t="shared" si="11"/>
        <v>Footwear</v>
      </c>
      <c r="O193" t="str">
        <f t="shared" si="12"/>
        <v>Footwear</v>
      </c>
    </row>
    <row r="194" spans="2:15" ht="15" x14ac:dyDescent="0.35">
      <c r="B194" s="103" t="str">
        <f>IF(L194="","",IF(Declaration!$I$4="English",L194,IF(Declaration!$I$4="French",VLOOKUP($L194,Languages!$A$1:$G$5042,2,FALSE),IF(Declaration!$I$4="Spanish",VLOOKUP($L194,Languages!$A$1:$G$5042,3,FALSE),IF(Declaration!$I$4="German",VLOOKUP($L194,Languages!$A$1:$G$5042,4,FALSE),IF(Declaration!$I$4="Chinese",VLOOKUP($L194,Languages!$A$1:$G$5042,5,FALSE),IF(Declaration!$I$4="Japanese",VLOOKUP($L194,Languages!$A$1:$G$5042,6,FALSE),IF(Declaration!$I$4="Portugese",VLOOKUP($L194,Languages!$A$1:$G$5042,7,FALSE)))))))))</f>
        <v>Footwear</v>
      </c>
      <c r="C194" s="103" t="str">
        <f>IF(M194="","",IF(Declaration!$I$4="English",M194,IF(Declaration!$I$4="French",VLOOKUP($M194,Languages!$A$1:$G$5042,2,FALSE),IF(Declaration!$I$4="Spanish",VLOOKUP($M194,Languages!$A$1:$G$5042,3,FALSE),IF(Declaration!$I$4="German",VLOOKUP($M194,Languages!$A$1:$G$5042,4,FALSE),IF(Declaration!$I$4="Chinese",VLOOKUP($M194,Languages!$A$1:$G$5042,5,FALSE),IF(Declaration!$I$4="Japanese",VLOOKUP($M194,Languages!$A$1:$G$5042,6,FALSE),IF(Declaration!$I$4="Portugese",VLOOKUP($M194,Languages!$A$1:$G$5042,7,FALSE)))))))))</f>
        <v>India</v>
      </c>
      <c r="D194" s="199"/>
      <c r="E194" s="199"/>
      <c r="H194">
        <f t="shared" si="10"/>
        <v>0</v>
      </c>
      <c r="L194" t="s">
        <v>110</v>
      </c>
      <c r="M194" t="s">
        <v>1703</v>
      </c>
      <c r="N194" t="str">
        <f t="shared" si="11"/>
        <v>Footwear</v>
      </c>
      <c r="O194" t="str">
        <f t="shared" si="12"/>
        <v>Footwear</v>
      </c>
    </row>
    <row r="195" spans="2:15" ht="15" x14ac:dyDescent="0.35">
      <c r="B195" s="103" t="str">
        <f>IF(L195="","",IF(Declaration!$I$4="English",L195,IF(Declaration!$I$4="French",VLOOKUP($L195,Languages!$A$1:$G$5042,2,FALSE),IF(Declaration!$I$4="Spanish",VLOOKUP($L195,Languages!$A$1:$G$5042,3,FALSE),IF(Declaration!$I$4="German",VLOOKUP($L195,Languages!$A$1:$G$5042,4,FALSE),IF(Declaration!$I$4="Chinese",VLOOKUP($L195,Languages!$A$1:$G$5042,5,FALSE),IF(Declaration!$I$4="Japanese",VLOOKUP($L195,Languages!$A$1:$G$5042,6,FALSE),IF(Declaration!$I$4="Portugese",VLOOKUP($L195,Languages!$A$1:$G$5042,7,FALSE)))))))))</f>
        <v>Footwear</v>
      </c>
      <c r="C195" s="103" t="str">
        <f>IF(M195="","",IF(Declaration!$I$4="English",M195,IF(Declaration!$I$4="French",VLOOKUP($M195,Languages!$A$1:$G$5042,2,FALSE),IF(Declaration!$I$4="Spanish",VLOOKUP($M195,Languages!$A$1:$G$5042,3,FALSE),IF(Declaration!$I$4="German",VLOOKUP($M195,Languages!$A$1:$G$5042,4,FALSE),IF(Declaration!$I$4="Chinese",VLOOKUP($M195,Languages!$A$1:$G$5042,5,FALSE),IF(Declaration!$I$4="Japanese",VLOOKUP($M195,Languages!$A$1:$G$5042,6,FALSE),IF(Declaration!$I$4="Portugese",VLOOKUP($M195,Languages!$A$1:$G$5042,7,FALSE)))))))))</f>
        <v>Turkey</v>
      </c>
      <c r="D195" s="199"/>
      <c r="E195" s="199"/>
      <c r="H195">
        <f t="shared" si="10"/>
        <v>0</v>
      </c>
      <c r="L195" t="s">
        <v>110</v>
      </c>
      <c r="M195" t="s">
        <v>2292</v>
      </c>
      <c r="N195" t="str">
        <f t="shared" si="11"/>
        <v>Footwear</v>
      </c>
      <c r="O195" t="str">
        <f t="shared" si="12"/>
        <v>Footwear</v>
      </c>
    </row>
    <row r="196" spans="2:15" ht="15" x14ac:dyDescent="0.35">
      <c r="B196" s="103" t="str">
        <f>IF(L196="","",IF(Declaration!$I$4="English",L196,IF(Declaration!$I$4="French",VLOOKUP($L196,Languages!$A$1:$G$5042,2,FALSE),IF(Declaration!$I$4="Spanish",VLOOKUP($L196,Languages!$A$1:$G$5042,3,FALSE),IF(Declaration!$I$4="German",VLOOKUP($L196,Languages!$A$1:$G$5042,4,FALSE),IF(Declaration!$I$4="Chinese",VLOOKUP($L196,Languages!$A$1:$G$5042,5,FALSE),IF(Declaration!$I$4="Japanese",VLOOKUP($L196,Languages!$A$1:$G$5042,6,FALSE),IF(Declaration!$I$4="Portugese",VLOOKUP($L196,Languages!$A$1:$G$5042,7,FALSE)))))))))</f>
        <v>Footwear</v>
      </c>
      <c r="C196" s="103" t="str">
        <f>IF(M196="","",IF(Declaration!$I$4="English",M196,IF(Declaration!$I$4="French",VLOOKUP($M196,Languages!$A$1:$G$5042,2,FALSE),IF(Declaration!$I$4="Spanish",VLOOKUP($M196,Languages!$A$1:$G$5042,3,FALSE),IF(Declaration!$I$4="German",VLOOKUP($M196,Languages!$A$1:$G$5042,4,FALSE),IF(Declaration!$I$4="Chinese",VLOOKUP($M196,Languages!$A$1:$G$5042,5,FALSE),IF(Declaration!$I$4="Japanese",VLOOKUP($M196,Languages!$A$1:$G$5042,6,FALSE),IF(Declaration!$I$4="Portugese",VLOOKUP($M196,Languages!$A$1:$G$5042,7,FALSE)))))))))</f>
        <v>Vietnam</v>
      </c>
      <c r="D196" s="199"/>
      <c r="E196" s="199"/>
      <c r="H196">
        <f t="shared" si="10"/>
        <v>0</v>
      </c>
      <c r="L196" t="s">
        <v>110</v>
      </c>
      <c r="M196" t="s">
        <v>2359</v>
      </c>
      <c r="N196" t="str">
        <f t="shared" si="11"/>
        <v>Footwear</v>
      </c>
      <c r="O196" t="str">
        <f t="shared" si="12"/>
        <v>Footwear</v>
      </c>
    </row>
    <row r="197" spans="2:15" ht="15" x14ac:dyDescent="0.35">
      <c r="B197" s="103" t="str">
        <f>IF(L197="","",IF(Declaration!$I$4="English",L197,IF(Declaration!$I$4="French",VLOOKUP($L197,Languages!$A$1:$G$5042,2,FALSE),IF(Declaration!$I$4="Spanish",VLOOKUP($L197,Languages!$A$1:$G$5042,3,FALSE),IF(Declaration!$I$4="German",VLOOKUP($L197,Languages!$A$1:$G$5042,4,FALSE),IF(Declaration!$I$4="Chinese",VLOOKUP($L197,Languages!$A$1:$G$5042,5,FALSE),IF(Declaration!$I$4="Japanese",VLOOKUP($L197,Languages!$A$1:$G$5042,6,FALSE),IF(Declaration!$I$4="Portugese",VLOOKUP($L197,Languages!$A$1:$G$5042,7,FALSE)))))))))</f>
        <v>Footwear (sandals)</v>
      </c>
      <c r="C197" s="103" t="str">
        <f>IF(M197="","",IF(Declaration!$I$4="English",M197,IF(Declaration!$I$4="French",VLOOKUP($M197,Languages!$A$1:$G$5042,2,FALSE),IF(Declaration!$I$4="Spanish",VLOOKUP($M197,Languages!$A$1:$G$5042,3,FALSE),IF(Declaration!$I$4="German",VLOOKUP($M197,Languages!$A$1:$G$5042,4,FALSE),IF(Declaration!$I$4="Chinese",VLOOKUP($M197,Languages!$A$1:$G$5042,5,FALSE),IF(Declaration!$I$4="Japanese",VLOOKUP($M197,Languages!$A$1:$G$5042,6,FALSE),IF(Declaration!$I$4="Portugese",VLOOKUP($M197,Languages!$A$1:$G$5042,7,FALSE)))))))))</f>
        <v>Indonesia</v>
      </c>
      <c r="D197" s="199"/>
      <c r="E197" s="199"/>
      <c r="H197">
        <f t="shared" si="10"/>
        <v>0</v>
      </c>
      <c r="L197" t="s">
        <v>111</v>
      </c>
      <c r="M197" t="s">
        <v>1709</v>
      </c>
      <c r="N197" t="str">
        <f t="shared" si="11"/>
        <v>Footwear (sandals)</v>
      </c>
      <c r="O197" t="str">
        <f t="shared" si="12"/>
        <v>Footwear (sandals)</v>
      </c>
    </row>
    <row r="198" spans="2:15" ht="15" x14ac:dyDescent="0.35">
      <c r="B198" s="103" t="str">
        <f>IF(L198="","",IF(Declaration!$I$4="English",L198,IF(Declaration!$I$4="French",VLOOKUP($L198,Languages!$A$1:$G$5042,2,FALSE),IF(Declaration!$I$4="Spanish",VLOOKUP($L198,Languages!$A$1:$G$5042,3,FALSE),IF(Declaration!$I$4="German",VLOOKUP($L198,Languages!$A$1:$G$5042,4,FALSE),IF(Declaration!$I$4="Chinese",VLOOKUP($L198,Languages!$A$1:$G$5042,5,FALSE),IF(Declaration!$I$4="Japanese",VLOOKUP($L198,Languages!$A$1:$G$5042,6,FALSE),IF(Declaration!$I$4="Portugese",VLOOKUP($L198,Languages!$A$1:$G$5042,7,FALSE)))))))))</f>
        <v>Fruits (Pome and Stone)</v>
      </c>
      <c r="C198" s="103" t="str">
        <f>IF(M198="","",IF(Declaration!$I$4="English",M198,IF(Declaration!$I$4="French",VLOOKUP($M198,Languages!$A$1:$G$5042,2,FALSE),IF(Declaration!$I$4="Spanish",VLOOKUP($M198,Languages!$A$1:$G$5042,3,FALSE),IF(Declaration!$I$4="German",VLOOKUP($M198,Languages!$A$1:$G$5042,4,FALSE),IF(Declaration!$I$4="Chinese",VLOOKUP($M198,Languages!$A$1:$G$5042,5,FALSE),IF(Declaration!$I$4="Japanese",VLOOKUP($M198,Languages!$A$1:$G$5042,6,FALSE),IF(Declaration!$I$4="Portugese",VLOOKUP($M198,Languages!$A$1:$G$5042,7,FALSE)))))))))</f>
        <v>Colombia</v>
      </c>
      <c r="D198" s="199"/>
      <c r="E198" s="199"/>
      <c r="H198">
        <f t="shared" ref="H198:H261" si="13">IF(E198 = $J$9, 1, 0)</f>
        <v>0</v>
      </c>
      <c r="L198" t="s">
        <v>46</v>
      </c>
      <c r="M198" t="s">
        <v>1470</v>
      </c>
      <c r="N198" t="str">
        <f t="shared" si="11"/>
        <v>Fruits (Pome and Stone)</v>
      </c>
      <c r="O198" t="str">
        <f t="shared" si="12"/>
        <v>Fruits (Pome and Stone)</v>
      </c>
    </row>
    <row r="199" spans="2:15" ht="15" x14ac:dyDescent="0.35">
      <c r="B199" s="103" t="str">
        <f>IF(L199="","",IF(Declaration!$I$4="English",L199,IF(Declaration!$I$4="French",VLOOKUP($L199,Languages!$A$1:$G$5042,2,FALSE),IF(Declaration!$I$4="Spanish",VLOOKUP($L199,Languages!$A$1:$G$5042,3,FALSE),IF(Declaration!$I$4="German",VLOOKUP($L199,Languages!$A$1:$G$5042,4,FALSE),IF(Declaration!$I$4="Chinese",VLOOKUP($L199,Languages!$A$1:$G$5042,5,FALSE),IF(Declaration!$I$4="Japanese",VLOOKUP($L199,Languages!$A$1:$G$5042,6,FALSE),IF(Declaration!$I$4="Portugese",VLOOKUP($L199,Languages!$A$1:$G$5042,7,FALSE)))))))))</f>
        <v>Furniture</v>
      </c>
      <c r="C199" s="103" t="str">
        <f>IF(M199="","",IF(Declaration!$I$4="English",M199,IF(Declaration!$I$4="French",VLOOKUP($M199,Languages!$A$1:$G$5042,2,FALSE),IF(Declaration!$I$4="Spanish",VLOOKUP($M199,Languages!$A$1:$G$5042,3,FALSE),IF(Declaration!$I$4="German",VLOOKUP($M199,Languages!$A$1:$G$5042,4,FALSE),IF(Declaration!$I$4="Chinese",VLOOKUP($M199,Languages!$A$1:$G$5042,5,FALSE),IF(Declaration!$I$4="Japanese",VLOOKUP($M199,Languages!$A$1:$G$5042,6,FALSE),IF(Declaration!$I$4="Portugese",VLOOKUP($M199,Languages!$A$1:$G$5042,7,FALSE)))))))))</f>
        <v>Pakistan</v>
      </c>
      <c r="D199" s="199"/>
      <c r="E199" s="199"/>
      <c r="H199">
        <f t="shared" si="13"/>
        <v>0</v>
      </c>
      <c r="L199" t="s">
        <v>112</v>
      </c>
      <c r="M199" t="s">
        <v>2012</v>
      </c>
      <c r="N199" t="str">
        <f t="shared" ref="N199:N262" si="14">B199&amp;D199</f>
        <v>Furniture</v>
      </c>
      <c r="O199" t="str">
        <f t="shared" ref="O199:O262" si="15">B199&amp;E199</f>
        <v>Furniture</v>
      </c>
    </row>
    <row r="200" spans="2:15" ht="15" x14ac:dyDescent="0.35">
      <c r="B200" s="103" t="str">
        <f>IF(L200="","",IF(Declaration!$I$4="English",L200,IF(Declaration!$I$4="French",VLOOKUP($L200,Languages!$A$1:$G$5042,2,FALSE),IF(Declaration!$I$4="Spanish",VLOOKUP($L200,Languages!$A$1:$G$5042,3,FALSE),IF(Declaration!$I$4="German",VLOOKUP($L200,Languages!$A$1:$G$5042,4,FALSE),IF(Declaration!$I$4="Chinese",VLOOKUP($L200,Languages!$A$1:$G$5042,5,FALSE),IF(Declaration!$I$4="Japanese",VLOOKUP($L200,Languages!$A$1:$G$5042,6,FALSE),IF(Declaration!$I$4="Portugese",VLOOKUP($L200,Languages!$A$1:$G$5042,7,FALSE)))))))))</f>
        <v>Furniture</v>
      </c>
      <c r="C200" s="103" t="str">
        <f>IF(M200="","",IF(Declaration!$I$4="English",M200,IF(Declaration!$I$4="French",VLOOKUP($M200,Languages!$A$1:$G$5042,2,FALSE),IF(Declaration!$I$4="Spanish",VLOOKUP($M200,Languages!$A$1:$G$5042,3,FALSE),IF(Declaration!$I$4="German",VLOOKUP($M200,Languages!$A$1:$G$5042,4,FALSE),IF(Declaration!$I$4="Chinese",VLOOKUP($M200,Languages!$A$1:$G$5042,5,FALSE),IF(Declaration!$I$4="Japanese",VLOOKUP($M200,Languages!$A$1:$G$5042,6,FALSE),IF(Declaration!$I$4="Portugese",VLOOKUP($M200,Languages!$A$1:$G$5042,7,FALSE)))))))))</f>
        <v>Turkey</v>
      </c>
      <c r="D200" s="199"/>
      <c r="E200" s="199"/>
      <c r="H200">
        <f t="shared" si="13"/>
        <v>0</v>
      </c>
      <c r="L200" t="s">
        <v>112</v>
      </c>
      <c r="M200" t="s">
        <v>2292</v>
      </c>
      <c r="N200" t="str">
        <f t="shared" si="14"/>
        <v>Furniture</v>
      </c>
      <c r="O200" t="str">
        <f t="shared" si="15"/>
        <v>Furniture</v>
      </c>
    </row>
    <row r="201" spans="2:15" ht="15" x14ac:dyDescent="0.35">
      <c r="B201" s="103" t="str">
        <f>IF(L201="","",IF(Declaration!$I$4="English",L201,IF(Declaration!$I$4="French",VLOOKUP($L201,Languages!$A$1:$G$5042,2,FALSE),IF(Declaration!$I$4="Spanish",VLOOKUP($L201,Languages!$A$1:$G$5042,3,FALSE),IF(Declaration!$I$4="German",VLOOKUP($L201,Languages!$A$1:$G$5042,4,FALSE),IF(Declaration!$I$4="Chinese",VLOOKUP($L201,Languages!$A$1:$G$5042,5,FALSE),IF(Declaration!$I$4="Japanese",VLOOKUP($L201,Languages!$A$1:$G$5042,6,FALSE),IF(Declaration!$I$4="Portugese",VLOOKUP($L201,Languages!$A$1:$G$5042,7,FALSE)))))))))</f>
        <v>Furniture</v>
      </c>
      <c r="C201" s="103" t="str">
        <f>IF(M201="","",IF(Declaration!$I$4="English",M201,IF(Declaration!$I$4="French",VLOOKUP($M201,Languages!$A$1:$G$5042,2,FALSE),IF(Declaration!$I$4="Spanish",VLOOKUP($M201,Languages!$A$1:$G$5042,3,FALSE),IF(Declaration!$I$4="German",VLOOKUP($M201,Languages!$A$1:$G$5042,4,FALSE),IF(Declaration!$I$4="Chinese",VLOOKUP($M201,Languages!$A$1:$G$5042,5,FALSE),IF(Declaration!$I$4="Japanese",VLOOKUP($M201,Languages!$A$1:$G$5042,6,FALSE),IF(Declaration!$I$4="Portugese",VLOOKUP($M201,Languages!$A$1:$G$5042,7,FALSE)))))))))</f>
        <v>Vietnam</v>
      </c>
      <c r="D201" s="199"/>
      <c r="E201" s="199"/>
      <c r="H201">
        <f t="shared" si="13"/>
        <v>0</v>
      </c>
      <c r="L201" t="s">
        <v>112</v>
      </c>
      <c r="M201" t="s">
        <v>2359</v>
      </c>
      <c r="N201" t="str">
        <f t="shared" si="14"/>
        <v>Furniture</v>
      </c>
      <c r="O201" t="str">
        <f t="shared" si="15"/>
        <v>Furniture</v>
      </c>
    </row>
    <row r="202" spans="2:15" ht="15" x14ac:dyDescent="0.35">
      <c r="B202" s="103" t="str">
        <f>IF(L202="","",IF(Declaration!$I$4="English",L202,IF(Declaration!$I$4="French",VLOOKUP($L202,Languages!$A$1:$G$5042,2,FALSE),IF(Declaration!$I$4="Spanish",VLOOKUP($L202,Languages!$A$1:$G$5042,3,FALSE),IF(Declaration!$I$4="German",VLOOKUP($L202,Languages!$A$1:$G$5042,4,FALSE),IF(Declaration!$I$4="Chinese",VLOOKUP($L202,Languages!$A$1:$G$5042,5,FALSE),IF(Declaration!$I$4="Japanese",VLOOKUP($L202,Languages!$A$1:$G$5042,6,FALSE),IF(Declaration!$I$4="Portugese",VLOOKUP($L202,Languages!$A$1:$G$5042,7,FALSE)))))))))</f>
        <v>Furniture (steel)</v>
      </c>
      <c r="C202" s="103" t="str">
        <f>IF(M202="","",IF(Declaration!$I$4="English",M202,IF(Declaration!$I$4="French",VLOOKUP($M202,Languages!$A$1:$G$5042,2,FALSE),IF(Declaration!$I$4="Spanish",VLOOKUP($M202,Languages!$A$1:$G$5042,3,FALSE),IF(Declaration!$I$4="German",VLOOKUP($M202,Languages!$A$1:$G$5042,4,FALSE),IF(Declaration!$I$4="Chinese",VLOOKUP($M202,Languages!$A$1:$G$5042,5,FALSE),IF(Declaration!$I$4="Japanese",VLOOKUP($M202,Languages!$A$1:$G$5042,6,FALSE),IF(Declaration!$I$4="Portugese",VLOOKUP($M202,Languages!$A$1:$G$5042,7,FALSE)))))))))</f>
        <v>Bangladesh</v>
      </c>
      <c r="D202" s="199"/>
      <c r="E202" s="199"/>
      <c r="H202">
        <f t="shared" si="13"/>
        <v>0</v>
      </c>
      <c r="L202" t="s">
        <v>113</v>
      </c>
      <c r="M202" t="s">
        <v>1329</v>
      </c>
      <c r="N202" t="str">
        <f t="shared" si="14"/>
        <v>Furniture (steel)</v>
      </c>
      <c r="O202" t="str">
        <f t="shared" si="15"/>
        <v>Furniture (steel)</v>
      </c>
    </row>
    <row r="203" spans="2:15" ht="15" x14ac:dyDescent="0.35">
      <c r="B203" s="103" t="str">
        <f>IF(L203="","",IF(Declaration!$I$4="English",L203,IF(Declaration!$I$4="French",VLOOKUP($L203,Languages!$A$1:$G$5042,2,FALSE),IF(Declaration!$I$4="Spanish",VLOOKUP($L203,Languages!$A$1:$G$5042,3,FALSE),IF(Declaration!$I$4="German",VLOOKUP($L203,Languages!$A$1:$G$5042,4,FALSE),IF(Declaration!$I$4="Chinese",VLOOKUP($L203,Languages!$A$1:$G$5042,5,FALSE),IF(Declaration!$I$4="Japanese",VLOOKUP($L203,Languages!$A$1:$G$5042,6,FALSE),IF(Declaration!$I$4="Portugese",VLOOKUP($L203,Languages!$A$1:$G$5042,7,FALSE)))))))))</f>
        <v>Garlic</v>
      </c>
      <c r="C203" s="103" t="str">
        <f>IF(M203="","",IF(Declaration!$I$4="English",M203,IF(Declaration!$I$4="French",VLOOKUP($M203,Languages!$A$1:$G$5042,2,FALSE),IF(Declaration!$I$4="Spanish",VLOOKUP($M203,Languages!$A$1:$G$5042,3,FALSE),IF(Declaration!$I$4="German",VLOOKUP($M203,Languages!$A$1:$G$5042,4,FALSE),IF(Declaration!$I$4="Chinese",VLOOKUP($M203,Languages!$A$1:$G$5042,5,FALSE),IF(Declaration!$I$4="Japanese",VLOOKUP($M203,Languages!$A$1:$G$5042,6,FALSE),IF(Declaration!$I$4="Portugese",VLOOKUP($M203,Languages!$A$1:$G$5042,7,FALSE)))))))))</f>
        <v>Argentina</v>
      </c>
      <c r="D203" s="199"/>
      <c r="E203" s="199"/>
      <c r="H203">
        <f t="shared" si="13"/>
        <v>0</v>
      </c>
      <c r="L203" t="s">
        <v>47</v>
      </c>
      <c r="M203" t="s">
        <v>1287</v>
      </c>
      <c r="N203" t="str">
        <f t="shared" si="14"/>
        <v>Garlic</v>
      </c>
      <c r="O203" t="str">
        <f t="shared" si="15"/>
        <v>Garlic</v>
      </c>
    </row>
    <row r="204" spans="2:15" ht="15" x14ac:dyDescent="0.35">
      <c r="B204" s="103" t="str">
        <f>IF(L204="","",IF(Declaration!$I$4="English",L204,IF(Declaration!$I$4="French",VLOOKUP($L204,Languages!$A$1:$G$5042,2,FALSE),IF(Declaration!$I$4="Spanish",VLOOKUP($L204,Languages!$A$1:$G$5042,3,FALSE),IF(Declaration!$I$4="German",VLOOKUP($L204,Languages!$A$1:$G$5042,4,FALSE),IF(Declaration!$I$4="Chinese",VLOOKUP($L204,Languages!$A$1:$G$5042,5,FALSE),IF(Declaration!$I$4="Japanese",VLOOKUP($L204,Languages!$A$1:$G$5042,6,FALSE),IF(Declaration!$I$4="Portugese",VLOOKUP($L204,Languages!$A$1:$G$5042,7,FALSE)))))))))</f>
        <v>Garments</v>
      </c>
      <c r="C204" s="103" t="str">
        <f>IF(M204="","",IF(Declaration!$I$4="English",M204,IF(Declaration!$I$4="French",VLOOKUP($M204,Languages!$A$1:$G$5042,2,FALSE),IF(Declaration!$I$4="Spanish",VLOOKUP($M204,Languages!$A$1:$G$5042,3,FALSE),IF(Declaration!$I$4="German",VLOOKUP($M204,Languages!$A$1:$G$5042,4,FALSE),IF(Declaration!$I$4="Chinese",VLOOKUP($M204,Languages!$A$1:$G$5042,5,FALSE),IF(Declaration!$I$4="Japanese",VLOOKUP($M204,Languages!$A$1:$G$5042,6,FALSE),IF(Declaration!$I$4="Portugese",VLOOKUP($M204,Languages!$A$1:$G$5042,7,FALSE)))))))))</f>
        <v>Argentina</v>
      </c>
      <c r="D204" s="199"/>
      <c r="E204" s="199"/>
      <c r="H204">
        <f t="shared" si="13"/>
        <v>0</v>
      </c>
      <c r="L204" t="s">
        <v>114</v>
      </c>
      <c r="M204" t="s">
        <v>1287</v>
      </c>
      <c r="N204" t="str">
        <f t="shared" si="14"/>
        <v>Garments</v>
      </c>
      <c r="O204" t="str">
        <f t="shared" si="15"/>
        <v>Garments</v>
      </c>
    </row>
    <row r="205" spans="2:15" ht="15" x14ac:dyDescent="0.35">
      <c r="B205" s="103" t="str">
        <f>IF(L205="","",IF(Declaration!$I$4="English",L205,IF(Declaration!$I$4="French",VLOOKUP($L205,Languages!$A$1:$G$5042,2,FALSE),IF(Declaration!$I$4="Spanish",VLOOKUP($L205,Languages!$A$1:$G$5042,3,FALSE),IF(Declaration!$I$4="German",VLOOKUP($L205,Languages!$A$1:$G$5042,4,FALSE),IF(Declaration!$I$4="Chinese",VLOOKUP($L205,Languages!$A$1:$G$5042,5,FALSE),IF(Declaration!$I$4="Japanese",VLOOKUP($L205,Languages!$A$1:$G$5042,6,FALSE),IF(Declaration!$I$4="Portugese",VLOOKUP($L205,Languages!$A$1:$G$5042,7,FALSE)))))))))</f>
        <v>Garments</v>
      </c>
      <c r="C205" s="103" t="str">
        <f>IF(M205="","",IF(Declaration!$I$4="English",M205,IF(Declaration!$I$4="French",VLOOKUP($M205,Languages!$A$1:$G$5042,2,FALSE),IF(Declaration!$I$4="Spanish",VLOOKUP($M205,Languages!$A$1:$G$5042,3,FALSE),IF(Declaration!$I$4="German",VLOOKUP($M205,Languages!$A$1:$G$5042,4,FALSE),IF(Declaration!$I$4="Chinese",VLOOKUP($M205,Languages!$A$1:$G$5042,5,FALSE),IF(Declaration!$I$4="Japanese",VLOOKUP($M205,Languages!$A$1:$G$5042,6,FALSE),IF(Declaration!$I$4="Portugese",VLOOKUP($M205,Languages!$A$1:$G$5042,7,FALSE)))))))))</f>
        <v>Bangladesh</v>
      </c>
      <c r="D205" s="199"/>
      <c r="E205" s="199"/>
      <c r="H205">
        <f t="shared" si="13"/>
        <v>0</v>
      </c>
      <c r="L205" t="s">
        <v>114</v>
      </c>
      <c r="M205" t="s">
        <v>1329</v>
      </c>
      <c r="N205" t="str">
        <f t="shared" si="14"/>
        <v>Garments</v>
      </c>
      <c r="O205" t="str">
        <f t="shared" si="15"/>
        <v>Garments</v>
      </c>
    </row>
    <row r="206" spans="2:15" ht="15" x14ac:dyDescent="0.35">
      <c r="B206" s="103" t="str">
        <f>IF(L206="","",IF(Declaration!$I$4="English",L206,IF(Declaration!$I$4="French",VLOOKUP($L206,Languages!$A$1:$G$5042,2,FALSE),IF(Declaration!$I$4="Spanish",VLOOKUP($L206,Languages!$A$1:$G$5042,3,FALSE),IF(Declaration!$I$4="German",VLOOKUP($L206,Languages!$A$1:$G$5042,4,FALSE),IF(Declaration!$I$4="Chinese",VLOOKUP($L206,Languages!$A$1:$G$5042,5,FALSE),IF(Declaration!$I$4="Japanese",VLOOKUP($L206,Languages!$A$1:$G$5042,6,FALSE),IF(Declaration!$I$4="Portugese",VLOOKUP($L206,Languages!$A$1:$G$5042,7,FALSE)))))))))</f>
        <v>Garments</v>
      </c>
      <c r="C206" s="103" t="str">
        <f>IF(M206="","",IF(Declaration!$I$4="English",M206,IF(Declaration!$I$4="French",VLOOKUP($M206,Languages!$A$1:$G$5042,2,FALSE),IF(Declaration!$I$4="Spanish",VLOOKUP($M206,Languages!$A$1:$G$5042,3,FALSE),IF(Declaration!$I$4="German",VLOOKUP($M206,Languages!$A$1:$G$5042,4,FALSE),IF(Declaration!$I$4="Chinese",VLOOKUP($M206,Languages!$A$1:$G$5042,5,FALSE),IF(Declaration!$I$4="Japanese",VLOOKUP($M206,Languages!$A$1:$G$5042,6,FALSE),IF(Declaration!$I$4="Portugese",VLOOKUP($M206,Languages!$A$1:$G$5042,7,FALSE)))))))))</f>
        <v>Brazil</v>
      </c>
      <c r="D206" s="199"/>
      <c r="E206" s="199"/>
      <c r="H206">
        <f t="shared" si="13"/>
        <v>0</v>
      </c>
      <c r="L206" t="s">
        <v>114</v>
      </c>
      <c r="M206" t="s">
        <v>1383</v>
      </c>
      <c r="N206" t="str">
        <f t="shared" si="14"/>
        <v>Garments</v>
      </c>
      <c r="O206" t="str">
        <f t="shared" si="15"/>
        <v>Garments</v>
      </c>
    </row>
    <row r="207" spans="2:15" ht="15" x14ac:dyDescent="0.35">
      <c r="B207" s="103" t="str">
        <f>IF(L207="","",IF(Declaration!$I$4="English",L207,IF(Declaration!$I$4="French",VLOOKUP($L207,Languages!$A$1:$G$5042,2,FALSE),IF(Declaration!$I$4="Spanish",VLOOKUP($L207,Languages!$A$1:$G$5042,3,FALSE),IF(Declaration!$I$4="German",VLOOKUP($L207,Languages!$A$1:$G$5042,4,FALSE),IF(Declaration!$I$4="Chinese",VLOOKUP($L207,Languages!$A$1:$G$5042,5,FALSE),IF(Declaration!$I$4="Japanese",VLOOKUP($L207,Languages!$A$1:$G$5042,6,FALSE),IF(Declaration!$I$4="Portugese",VLOOKUP($L207,Languages!$A$1:$G$5042,7,FALSE)))))))))</f>
        <v>Garments</v>
      </c>
      <c r="C207" s="103" t="str">
        <f>IF(M207="","",IF(Declaration!$I$4="English",M207,IF(Declaration!$I$4="French",VLOOKUP($M207,Languages!$A$1:$G$5042,2,FALSE),IF(Declaration!$I$4="Spanish",VLOOKUP($M207,Languages!$A$1:$G$5042,3,FALSE),IF(Declaration!$I$4="German",VLOOKUP($M207,Languages!$A$1:$G$5042,4,FALSE),IF(Declaration!$I$4="Chinese",VLOOKUP($M207,Languages!$A$1:$G$5042,5,FALSE),IF(Declaration!$I$4="Japanese",VLOOKUP($M207,Languages!$A$1:$G$5042,6,FALSE),IF(Declaration!$I$4="Portugese",VLOOKUP($M207,Languages!$A$1:$G$5042,7,FALSE)))))))))</f>
        <v>Burma</v>
      </c>
      <c r="D207" s="199"/>
      <c r="E207" s="199"/>
      <c r="H207">
        <f t="shared" si="13"/>
        <v>0</v>
      </c>
      <c r="L207" t="s">
        <v>114</v>
      </c>
      <c r="M207" t="s">
        <v>5038</v>
      </c>
      <c r="N207" t="str">
        <f t="shared" si="14"/>
        <v>Garments</v>
      </c>
      <c r="O207" t="str">
        <f t="shared" si="15"/>
        <v>Garments</v>
      </c>
    </row>
    <row r="208" spans="2:15" ht="15" x14ac:dyDescent="0.35">
      <c r="B208" s="103" t="str">
        <f>IF(L208="","",IF(Declaration!$I$4="English",L208,IF(Declaration!$I$4="French",VLOOKUP($L208,Languages!$A$1:$G$5042,2,FALSE),IF(Declaration!$I$4="Spanish",VLOOKUP($L208,Languages!$A$1:$G$5042,3,FALSE),IF(Declaration!$I$4="German",VLOOKUP($L208,Languages!$A$1:$G$5042,4,FALSE),IF(Declaration!$I$4="Chinese",VLOOKUP($L208,Languages!$A$1:$G$5042,5,FALSE),IF(Declaration!$I$4="Japanese",VLOOKUP($L208,Languages!$A$1:$G$5042,6,FALSE),IF(Declaration!$I$4="Portugese",VLOOKUP($L208,Languages!$A$1:$G$5042,7,FALSE)))))))))</f>
        <v>Garments</v>
      </c>
      <c r="C208" s="103" t="str">
        <f>IF(M208="","",IF(Declaration!$I$4="English",M208,IF(Declaration!$I$4="French",VLOOKUP($M208,Languages!$A$1:$G$5042,2,FALSE),IF(Declaration!$I$4="Spanish",VLOOKUP($M208,Languages!$A$1:$G$5042,3,FALSE),IF(Declaration!$I$4="German",VLOOKUP($M208,Languages!$A$1:$G$5042,4,FALSE),IF(Declaration!$I$4="Chinese",VLOOKUP($M208,Languages!$A$1:$G$5042,5,FALSE),IF(Declaration!$I$4="Japanese",VLOOKUP($M208,Languages!$A$1:$G$5042,6,FALSE),IF(Declaration!$I$4="Portugese",VLOOKUP($M208,Languages!$A$1:$G$5042,7,FALSE)))))))))</f>
        <v>China</v>
      </c>
      <c r="D208" s="199"/>
      <c r="E208" s="199"/>
      <c r="H208">
        <f t="shared" si="13"/>
        <v>0</v>
      </c>
      <c r="L208" t="s">
        <v>114</v>
      </c>
      <c r="M208" t="s">
        <v>1448</v>
      </c>
      <c r="N208" t="str">
        <f t="shared" si="14"/>
        <v>Garments</v>
      </c>
      <c r="O208" t="str">
        <f t="shared" si="15"/>
        <v>Garments</v>
      </c>
    </row>
    <row r="209" spans="2:15" ht="15" x14ac:dyDescent="0.35">
      <c r="B209" s="103" t="str">
        <f>IF(L209="","",IF(Declaration!$I$4="English",L209,IF(Declaration!$I$4="French",VLOOKUP($L209,Languages!$A$1:$G$5042,2,FALSE),IF(Declaration!$I$4="Spanish",VLOOKUP($L209,Languages!$A$1:$G$5042,3,FALSE),IF(Declaration!$I$4="German",VLOOKUP($L209,Languages!$A$1:$G$5042,4,FALSE),IF(Declaration!$I$4="Chinese",VLOOKUP($L209,Languages!$A$1:$G$5042,5,FALSE),IF(Declaration!$I$4="Japanese",VLOOKUP($L209,Languages!$A$1:$G$5042,6,FALSE),IF(Declaration!$I$4="Portugese",VLOOKUP($L209,Languages!$A$1:$G$5042,7,FALSE)))))))))</f>
        <v>Garments</v>
      </c>
      <c r="C209" s="103" t="str">
        <f>IF(M209="","",IF(Declaration!$I$4="English",M209,IF(Declaration!$I$4="French",VLOOKUP($M209,Languages!$A$1:$G$5042,2,FALSE),IF(Declaration!$I$4="Spanish",VLOOKUP($M209,Languages!$A$1:$G$5042,3,FALSE),IF(Declaration!$I$4="German",VLOOKUP($M209,Languages!$A$1:$G$5042,4,FALSE),IF(Declaration!$I$4="Chinese",VLOOKUP($M209,Languages!$A$1:$G$5042,5,FALSE),IF(Declaration!$I$4="Japanese",VLOOKUP($M209,Languages!$A$1:$G$5042,6,FALSE),IF(Declaration!$I$4="Portugese",VLOOKUP($M209,Languages!$A$1:$G$5042,7,FALSE)))))))))</f>
        <v>India</v>
      </c>
      <c r="D209" s="199"/>
      <c r="E209" s="199"/>
      <c r="H209">
        <f t="shared" si="13"/>
        <v>0</v>
      </c>
      <c r="L209" t="s">
        <v>114</v>
      </c>
      <c r="M209" t="s">
        <v>1703</v>
      </c>
      <c r="N209" t="str">
        <f t="shared" si="14"/>
        <v>Garments</v>
      </c>
      <c r="O209" t="str">
        <f t="shared" si="15"/>
        <v>Garments</v>
      </c>
    </row>
    <row r="210" spans="2:15" ht="15" x14ac:dyDescent="0.35">
      <c r="B210" s="103" t="str">
        <f>IF(L210="","",IF(Declaration!$I$4="English",L210,IF(Declaration!$I$4="French",VLOOKUP($L210,Languages!$A$1:$G$5042,2,FALSE),IF(Declaration!$I$4="Spanish",VLOOKUP($L210,Languages!$A$1:$G$5042,3,FALSE),IF(Declaration!$I$4="German",VLOOKUP($L210,Languages!$A$1:$G$5042,4,FALSE),IF(Declaration!$I$4="Chinese",VLOOKUP($L210,Languages!$A$1:$G$5042,5,FALSE),IF(Declaration!$I$4="Japanese",VLOOKUP($L210,Languages!$A$1:$G$5042,6,FALSE),IF(Declaration!$I$4="Portugese",VLOOKUP($L210,Languages!$A$1:$G$5042,7,FALSE)))))))))</f>
        <v>Garments</v>
      </c>
      <c r="C210" s="103" t="str">
        <f>IF(M210="","",IF(Declaration!$I$4="English",M210,IF(Declaration!$I$4="French",VLOOKUP($M210,Languages!$A$1:$G$5042,2,FALSE),IF(Declaration!$I$4="Spanish",VLOOKUP($M210,Languages!$A$1:$G$5042,3,FALSE),IF(Declaration!$I$4="German",VLOOKUP($M210,Languages!$A$1:$G$5042,4,FALSE),IF(Declaration!$I$4="Chinese",VLOOKUP($M210,Languages!$A$1:$G$5042,5,FALSE),IF(Declaration!$I$4="Japanese",VLOOKUP($M210,Languages!$A$1:$G$5042,6,FALSE),IF(Declaration!$I$4="Portugese",VLOOKUP($M210,Languages!$A$1:$G$5042,7,FALSE)))))))))</f>
        <v>Malaysia</v>
      </c>
      <c r="D210" s="199"/>
      <c r="E210" s="199"/>
      <c r="H210">
        <f t="shared" si="13"/>
        <v>0</v>
      </c>
      <c r="L210" t="s">
        <v>114</v>
      </c>
      <c r="M210" t="s">
        <v>1868</v>
      </c>
      <c r="N210" t="str">
        <f t="shared" si="14"/>
        <v>Garments</v>
      </c>
      <c r="O210" t="str">
        <f t="shared" si="15"/>
        <v>Garments</v>
      </c>
    </row>
    <row r="211" spans="2:15" ht="15" x14ac:dyDescent="0.35">
      <c r="B211" s="103" t="str">
        <f>IF(L211="","",IF(Declaration!$I$4="English",L211,IF(Declaration!$I$4="French",VLOOKUP($L211,Languages!$A$1:$G$5042,2,FALSE),IF(Declaration!$I$4="Spanish",VLOOKUP($L211,Languages!$A$1:$G$5042,3,FALSE),IF(Declaration!$I$4="German",VLOOKUP($L211,Languages!$A$1:$G$5042,4,FALSE),IF(Declaration!$I$4="Chinese",VLOOKUP($L211,Languages!$A$1:$G$5042,5,FALSE),IF(Declaration!$I$4="Japanese",VLOOKUP($L211,Languages!$A$1:$G$5042,6,FALSE),IF(Declaration!$I$4="Portugese",VLOOKUP($L211,Languages!$A$1:$G$5042,7,FALSE)))))))))</f>
        <v>Garments</v>
      </c>
      <c r="C211" s="103" t="str">
        <f>IF(M211="","",IF(Declaration!$I$4="English",M211,IF(Declaration!$I$4="French",VLOOKUP($M211,Languages!$A$1:$G$5042,2,FALSE),IF(Declaration!$I$4="Spanish",VLOOKUP($M211,Languages!$A$1:$G$5042,3,FALSE),IF(Declaration!$I$4="German",VLOOKUP($M211,Languages!$A$1:$G$5042,4,FALSE),IF(Declaration!$I$4="Chinese",VLOOKUP($M211,Languages!$A$1:$G$5042,5,FALSE),IF(Declaration!$I$4="Japanese",VLOOKUP($M211,Languages!$A$1:$G$5042,6,FALSE),IF(Declaration!$I$4="Portugese",VLOOKUP($M211,Languages!$A$1:$G$5042,7,FALSE)))))))))</f>
        <v>Mexico</v>
      </c>
      <c r="D211" s="199"/>
      <c r="E211" s="199"/>
      <c r="H211">
        <f t="shared" si="13"/>
        <v>0</v>
      </c>
      <c r="L211" t="s">
        <v>114</v>
      </c>
      <c r="M211" t="s">
        <v>1906</v>
      </c>
      <c r="N211" t="str">
        <f t="shared" si="14"/>
        <v>Garments</v>
      </c>
      <c r="O211" t="str">
        <f t="shared" si="15"/>
        <v>Garments</v>
      </c>
    </row>
    <row r="212" spans="2:15" ht="15" x14ac:dyDescent="0.35">
      <c r="B212" s="103" t="str">
        <f>IF(L212="","",IF(Declaration!$I$4="English",L212,IF(Declaration!$I$4="French",VLOOKUP($L212,Languages!$A$1:$G$5042,2,FALSE),IF(Declaration!$I$4="Spanish",VLOOKUP($L212,Languages!$A$1:$G$5042,3,FALSE),IF(Declaration!$I$4="German",VLOOKUP($L212,Languages!$A$1:$G$5042,4,FALSE),IF(Declaration!$I$4="Chinese",VLOOKUP($L212,Languages!$A$1:$G$5042,5,FALSE),IF(Declaration!$I$4="Japanese",VLOOKUP($L212,Languages!$A$1:$G$5042,6,FALSE),IF(Declaration!$I$4="Portugese",VLOOKUP($L212,Languages!$A$1:$G$5042,7,FALSE)))))))))</f>
        <v>Garments</v>
      </c>
      <c r="C212" s="103" t="str">
        <f>IF(M212="","",IF(Declaration!$I$4="English",M212,IF(Declaration!$I$4="French",VLOOKUP($M212,Languages!$A$1:$G$5042,2,FALSE),IF(Declaration!$I$4="Spanish",VLOOKUP($M212,Languages!$A$1:$G$5042,3,FALSE),IF(Declaration!$I$4="German",VLOOKUP($M212,Languages!$A$1:$G$5042,4,FALSE),IF(Declaration!$I$4="Chinese",VLOOKUP($M212,Languages!$A$1:$G$5042,5,FALSE),IF(Declaration!$I$4="Japanese",VLOOKUP($M212,Languages!$A$1:$G$5042,6,FALSE),IF(Declaration!$I$4="Portugese",VLOOKUP($M212,Languages!$A$1:$G$5042,7,FALSE)))))))))</f>
        <v>Pakistan</v>
      </c>
      <c r="D212" s="199"/>
      <c r="E212" s="199"/>
      <c r="H212">
        <f t="shared" si="13"/>
        <v>0</v>
      </c>
      <c r="L212" t="s">
        <v>114</v>
      </c>
      <c r="M212" t="s">
        <v>2012</v>
      </c>
      <c r="N212" t="str">
        <f t="shared" si="14"/>
        <v>Garments</v>
      </c>
      <c r="O212" t="str">
        <f t="shared" si="15"/>
        <v>Garments</v>
      </c>
    </row>
    <row r="213" spans="2:15" ht="15" x14ac:dyDescent="0.35">
      <c r="B213" s="103" t="str">
        <f>IF(L213="","",IF(Declaration!$I$4="English",L213,IF(Declaration!$I$4="French",VLOOKUP($L213,Languages!$A$1:$G$5042,2,FALSE),IF(Declaration!$I$4="Spanish",VLOOKUP($L213,Languages!$A$1:$G$5042,3,FALSE),IF(Declaration!$I$4="German",VLOOKUP($L213,Languages!$A$1:$G$5042,4,FALSE),IF(Declaration!$I$4="Chinese",VLOOKUP($L213,Languages!$A$1:$G$5042,5,FALSE),IF(Declaration!$I$4="Japanese",VLOOKUP($L213,Languages!$A$1:$G$5042,6,FALSE),IF(Declaration!$I$4="Portugese",VLOOKUP($L213,Languages!$A$1:$G$5042,7,FALSE)))))))))</f>
        <v>Garments</v>
      </c>
      <c r="C213" s="103" t="str">
        <f>IF(M213="","",IF(Declaration!$I$4="English",M213,IF(Declaration!$I$4="French",VLOOKUP($M213,Languages!$A$1:$G$5042,2,FALSE),IF(Declaration!$I$4="Spanish",VLOOKUP($M213,Languages!$A$1:$G$5042,3,FALSE),IF(Declaration!$I$4="German",VLOOKUP($M213,Languages!$A$1:$G$5042,4,FALSE),IF(Declaration!$I$4="Chinese",VLOOKUP($M213,Languages!$A$1:$G$5042,5,FALSE),IF(Declaration!$I$4="Japanese",VLOOKUP($M213,Languages!$A$1:$G$5042,6,FALSE),IF(Declaration!$I$4="Portugese",VLOOKUP($M213,Languages!$A$1:$G$5042,7,FALSE)))))))))</f>
        <v>Thailand</v>
      </c>
      <c r="D213" s="199"/>
      <c r="E213" s="199"/>
      <c r="H213">
        <f t="shared" si="13"/>
        <v>0</v>
      </c>
      <c r="L213" t="s">
        <v>114</v>
      </c>
      <c r="M213" t="s">
        <v>2261</v>
      </c>
      <c r="N213" t="str">
        <f t="shared" si="14"/>
        <v>Garments</v>
      </c>
      <c r="O213" t="str">
        <f t="shared" si="15"/>
        <v>Garments</v>
      </c>
    </row>
    <row r="214" spans="2:15" ht="15" x14ac:dyDescent="0.35">
      <c r="B214" s="103" t="str">
        <f>IF(L214="","",IF(Declaration!$I$4="English",L214,IF(Declaration!$I$4="French",VLOOKUP($L214,Languages!$A$1:$G$5042,2,FALSE),IF(Declaration!$I$4="Spanish",VLOOKUP($L214,Languages!$A$1:$G$5042,3,FALSE),IF(Declaration!$I$4="German",VLOOKUP($L214,Languages!$A$1:$G$5042,4,FALSE),IF(Declaration!$I$4="Chinese",VLOOKUP($L214,Languages!$A$1:$G$5042,5,FALSE),IF(Declaration!$I$4="Japanese",VLOOKUP($L214,Languages!$A$1:$G$5042,6,FALSE),IF(Declaration!$I$4="Portugese",VLOOKUP($L214,Languages!$A$1:$G$5042,7,FALSE)))))))))</f>
        <v>Garments</v>
      </c>
      <c r="C214" s="103" t="str">
        <f>IF(M214="","",IF(Declaration!$I$4="English",M214,IF(Declaration!$I$4="French",VLOOKUP($M214,Languages!$A$1:$G$5042,2,FALSE),IF(Declaration!$I$4="Spanish",VLOOKUP($M214,Languages!$A$1:$G$5042,3,FALSE),IF(Declaration!$I$4="German",VLOOKUP($M214,Languages!$A$1:$G$5042,4,FALSE),IF(Declaration!$I$4="Chinese",VLOOKUP($M214,Languages!$A$1:$G$5042,5,FALSE),IF(Declaration!$I$4="Japanese",VLOOKUP($M214,Languages!$A$1:$G$5042,6,FALSE),IF(Declaration!$I$4="Portugese",VLOOKUP($M214,Languages!$A$1:$G$5042,7,FALSE)))))))))</f>
        <v>Turkey</v>
      </c>
      <c r="D214" s="199"/>
      <c r="E214" s="199"/>
      <c r="H214">
        <f t="shared" si="13"/>
        <v>0</v>
      </c>
      <c r="L214" t="s">
        <v>114</v>
      </c>
      <c r="M214" t="s">
        <v>2292</v>
      </c>
      <c r="N214" t="str">
        <f t="shared" si="14"/>
        <v>Garments</v>
      </c>
      <c r="O214" t="str">
        <f t="shared" si="15"/>
        <v>Garments</v>
      </c>
    </row>
    <row r="215" spans="2:15" ht="15" x14ac:dyDescent="0.35">
      <c r="B215" s="103" t="str">
        <f>IF(L215="","",IF(Declaration!$I$4="English",L215,IF(Declaration!$I$4="French",VLOOKUP($L215,Languages!$A$1:$G$5042,2,FALSE),IF(Declaration!$I$4="Spanish",VLOOKUP($L215,Languages!$A$1:$G$5042,3,FALSE),IF(Declaration!$I$4="German",VLOOKUP($L215,Languages!$A$1:$G$5042,4,FALSE),IF(Declaration!$I$4="Chinese",VLOOKUP($L215,Languages!$A$1:$G$5042,5,FALSE),IF(Declaration!$I$4="Japanese",VLOOKUP($L215,Languages!$A$1:$G$5042,6,FALSE),IF(Declaration!$I$4="Portugese",VLOOKUP($L215,Languages!$A$1:$G$5042,7,FALSE)))))))))</f>
        <v>Garments</v>
      </c>
      <c r="C215" s="103" t="str">
        <f>IF(M215="","",IF(Declaration!$I$4="English",M215,IF(Declaration!$I$4="French",VLOOKUP($M215,Languages!$A$1:$G$5042,2,FALSE),IF(Declaration!$I$4="Spanish",VLOOKUP($M215,Languages!$A$1:$G$5042,3,FALSE),IF(Declaration!$I$4="German",VLOOKUP($M215,Languages!$A$1:$G$5042,4,FALSE),IF(Declaration!$I$4="Chinese",VLOOKUP($M215,Languages!$A$1:$G$5042,5,FALSE),IF(Declaration!$I$4="Japanese",VLOOKUP($M215,Languages!$A$1:$G$5042,6,FALSE),IF(Declaration!$I$4="Portugese",VLOOKUP($M215,Languages!$A$1:$G$5042,7,FALSE)))))))))</f>
        <v>Vietnam</v>
      </c>
      <c r="D215" s="199"/>
      <c r="E215" s="199"/>
      <c r="H215">
        <f t="shared" si="13"/>
        <v>0</v>
      </c>
      <c r="L215" t="s">
        <v>114</v>
      </c>
      <c r="M215" t="s">
        <v>2359</v>
      </c>
      <c r="N215" t="str">
        <f t="shared" si="14"/>
        <v>Garments</v>
      </c>
      <c r="O215" t="str">
        <f t="shared" si="15"/>
        <v>Garments</v>
      </c>
    </row>
    <row r="216" spans="2:15" ht="15" x14ac:dyDescent="0.35">
      <c r="B216" s="103" t="str">
        <f>IF(L216="","",IF(Declaration!$I$4="English",L216,IF(Declaration!$I$4="French",VLOOKUP($L216,Languages!$A$1:$G$5042,2,FALSE),IF(Declaration!$I$4="Spanish",VLOOKUP($L216,Languages!$A$1:$G$5042,3,FALSE),IF(Declaration!$I$4="German",VLOOKUP($L216,Languages!$A$1:$G$5042,4,FALSE),IF(Declaration!$I$4="Chinese",VLOOKUP($L216,Languages!$A$1:$G$5042,5,FALSE),IF(Declaration!$I$4="Japanese",VLOOKUP($L216,Languages!$A$1:$G$5042,6,FALSE),IF(Declaration!$I$4="Portugese",VLOOKUP($L216,Languages!$A$1:$G$5042,7,FALSE)))))))))</f>
        <v>Gems</v>
      </c>
      <c r="C216" s="103" t="str">
        <f>IF(M216="","",IF(Declaration!$I$4="English",M216,IF(Declaration!$I$4="French",VLOOKUP($M216,Languages!$A$1:$G$5042,2,FALSE),IF(Declaration!$I$4="Spanish",VLOOKUP($M216,Languages!$A$1:$G$5042,3,FALSE),IF(Declaration!$I$4="German",VLOOKUP($M216,Languages!$A$1:$G$5042,4,FALSE),IF(Declaration!$I$4="Chinese",VLOOKUP($M216,Languages!$A$1:$G$5042,5,FALSE),IF(Declaration!$I$4="Japanese",VLOOKUP($M216,Languages!$A$1:$G$5042,6,FALSE),IF(Declaration!$I$4="Portugese",VLOOKUP($M216,Languages!$A$1:$G$5042,7,FALSE)))))))))</f>
        <v>India</v>
      </c>
      <c r="D216" s="199"/>
      <c r="E216" s="199"/>
      <c r="H216">
        <f t="shared" si="13"/>
        <v>0</v>
      </c>
      <c r="L216" t="s">
        <v>149</v>
      </c>
      <c r="M216" t="s">
        <v>1703</v>
      </c>
      <c r="N216" t="str">
        <f t="shared" si="14"/>
        <v>Gems</v>
      </c>
      <c r="O216" t="str">
        <f t="shared" si="15"/>
        <v>Gems</v>
      </c>
    </row>
    <row r="217" spans="2:15" ht="15" x14ac:dyDescent="0.35">
      <c r="B217" s="103" t="str">
        <f>IF(L217="","",IF(Declaration!$I$4="English",L217,IF(Declaration!$I$4="French",VLOOKUP($L217,Languages!$A$1:$G$5042,2,FALSE),IF(Declaration!$I$4="Spanish",VLOOKUP($L217,Languages!$A$1:$G$5042,3,FALSE),IF(Declaration!$I$4="German",VLOOKUP($L217,Languages!$A$1:$G$5042,4,FALSE),IF(Declaration!$I$4="Chinese",VLOOKUP($L217,Languages!$A$1:$G$5042,5,FALSE),IF(Declaration!$I$4="Japanese",VLOOKUP($L217,Languages!$A$1:$G$5042,6,FALSE),IF(Declaration!$I$4="Portugese",VLOOKUP($L217,Languages!$A$1:$G$5042,7,FALSE)))))))))</f>
        <v>Gems</v>
      </c>
      <c r="C217" s="103" t="str">
        <f>IF(M217="","",IF(Declaration!$I$4="English",M217,IF(Declaration!$I$4="French",VLOOKUP($M217,Languages!$A$1:$G$5042,2,FALSE),IF(Declaration!$I$4="Spanish",VLOOKUP($M217,Languages!$A$1:$G$5042,3,FALSE),IF(Declaration!$I$4="German",VLOOKUP($M217,Languages!$A$1:$G$5042,4,FALSE),IF(Declaration!$I$4="Chinese",VLOOKUP($M217,Languages!$A$1:$G$5042,5,FALSE),IF(Declaration!$I$4="Japanese",VLOOKUP($M217,Languages!$A$1:$G$5042,6,FALSE),IF(Declaration!$I$4="Portugese",VLOOKUP($M217,Languages!$A$1:$G$5042,7,FALSE)))))))))</f>
        <v>Zambia</v>
      </c>
      <c r="D217" s="199"/>
      <c r="E217" s="199"/>
      <c r="H217">
        <f t="shared" si="13"/>
        <v>0</v>
      </c>
      <c r="L217" t="s">
        <v>149</v>
      </c>
      <c r="M217" t="s">
        <v>2370</v>
      </c>
      <c r="N217" t="str">
        <f t="shared" si="14"/>
        <v>Gems</v>
      </c>
      <c r="O217" t="str">
        <f t="shared" si="15"/>
        <v>Gems</v>
      </c>
    </row>
    <row r="218" spans="2:15" ht="15" x14ac:dyDescent="0.35">
      <c r="B218" s="103" t="str">
        <f>IF(L218="","",IF(Declaration!$I$4="English",L218,IF(Declaration!$I$4="French",VLOOKUP($L218,Languages!$A$1:$G$5042,2,FALSE),IF(Declaration!$I$4="Spanish",VLOOKUP($L218,Languages!$A$1:$G$5042,3,FALSE),IF(Declaration!$I$4="German",VLOOKUP($L218,Languages!$A$1:$G$5042,4,FALSE),IF(Declaration!$I$4="Chinese",VLOOKUP($L218,Languages!$A$1:$G$5042,5,FALSE),IF(Declaration!$I$4="Japanese",VLOOKUP($L218,Languages!$A$1:$G$5042,6,FALSE),IF(Declaration!$I$4="Portugese",VLOOKUP($L218,Languages!$A$1:$G$5042,7,FALSE)))))))))</f>
        <v>Glass</v>
      </c>
      <c r="C218" s="103" t="str">
        <f>IF(M218="","",IF(Declaration!$I$4="English",M218,IF(Declaration!$I$4="French",VLOOKUP($M218,Languages!$A$1:$G$5042,2,FALSE),IF(Declaration!$I$4="Spanish",VLOOKUP($M218,Languages!$A$1:$G$5042,3,FALSE),IF(Declaration!$I$4="German",VLOOKUP($M218,Languages!$A$1:$G$5042,4,FALSE),IF(Declaration!$I$4="Chinese",VLOOKUP($M218,Languages!$A$1:$G$5042,5,FALSE),IF(Declaration!$I$4="Japanese",VLOOKUP($M218,Languages!$A$1:$G$5042,6,FALSE),IF(Declaration!$I$4="Portugese",VLOOKUP($M218,Languages!$A$1:$G$5042,7,FALSE)))))))))</f>
        <v>Bangladesh</v>
      </c>
      <c r="D218" s="199"/>
      <c r="E218" s="199"/>
      <c r="H218">
        <f t="shared" si="13"/>
        <v>0</v>
      </c>
      <c r="L218" t="s">
        <v>115</v>
      </c>
      <c r="M218" t="s">
        <v>1329</v>
      </c>
      <c r="N218" t="str">
        <f t="shared" si="14"/>
        <v>Glass</v>
      </c>
      <c r="O218" t="str">
        <f t="shared" si="15"/>
        <v>Glass</v>
      </c>
    </row>
    <row r="219" spans="2:15" ht="15" x14ac:dyDescent="0.35">
      <c r="B219" s="103" t="str">
        <f>IF(L219="","",IF(Declaration!$I$4="English",L219,IF(Declaration!$I$4="French",VLOOKUP($L219,Languages!$A$1:$G$5042,2,FALSE),IF(Declaration!$I$4="Spanish",VLOOKUP($L219,Languages!$A$1:$G$5042,3,FALSE),IF(Declaration!$I$4="German",VLOOKUP($L219,Languages!$A$1:$G$5042,4,FALSE),IF(Declaration!$I$4="Chinese",VLOOKUP($L219,Languages!$A$1:$G$5042,5,FALSE),IF(Declaration!$I$4="Japanese",VLOOKUP($L219,Languages!$A$1:$G$5042,6,FALSE),IF(Declaration!$I$4="Portugese",VLOOKUP($L219,Languages!$A$1:$G$5042,7,FALSE)))))))))</f>
        <v>Glass Bangles</v>
      </c>
      <c r="C219" s="103" t="str">
        <f>IF(M219="","",IF(Declaration!$I$4="English",M219,IF(Declaration!$I$4="French",VLOOKUP($M219,Languages!$A$1:$G$5042,2,FALSE),IF(Declaration!$I$4="Spanish",VLOOKUP($M219,Languages!$A$1:$G$5042,3,FALSE),IF(Declaration!$I$4="German",VLOOKUP($M219,Languages!$A$1:$G$5042,4,FALSE),IF(Declaration!$I$4="Chinese",VLOOKUP($M219,Languages!$A$1:$G$5042,5,FALSE),IF(Declaration!$I$4="Japanese",VLOOKUP($M219,Languages!$A$1:$G$5042,6,FALSE),IF(Declaration!$I$4="Portugese",VLOOKUP($M219,Languages!$A$1:$G$5042,7,FALSE)))))))))</f>
        <v>India</v>
      </c>
      <c r="D219" s="199"/>
      <c r="E219" s="199"/>
      <c r="H219">
        <f t="shared" si="13"/>
        <v>0</v>
      </c>
      <c r="L219" t="s">
        <v>116</v>
      </c>
      <c r="M219" t="s">
        <v>1703</v>
      </c>
      <c r="N219" t="str">
        <f t="shared" si="14"/>
        <v>Glass Bangles</v>
      </c>
      <c r="O219" t="str">
        <f t="shared" si="15"/>
        <v>Glass Bangles</v>
      </c>
    </row>
    <row r="220" spans="2:15" ht="15" x14ac:dyDescent="0.35">
      <c r="B220" s="103" t="str">
        <f>IF(L220="","",IF(Declaration!$I$4="English",L220,IF(Declaration!$I$4="French",VLOOKUP($L220,Languages!$A$1:$G$5042,2,FALSE),IF(Declaration!$I$4="Spanish",VLOOKUP($L220,Languages!$A$1:$G$5042,3,FALSE),IF(Declaration!$I$4="German",VLOOKUP($L220,Languages!$A$1:$G$5042,4,FALSE),IF(Declaration!$I$4="Chinese",VLOOKUP($L220,Languages!$A$1:$G$5042,5,FALSE),IF(Declaration!$I$4="Japanese",VLOOKUP($L220,Languages!$A$1:$G$5042,6,FALSE),IF(Declaration!$I$4="Portugese",VLOOKUP($L220,Languages!$A$1:$G$5042,7,FALSE)))))))))</f>
        <v>Glass Bangles</v>
      </c>
      <c r="C220" s="103" t="str">
        <f>IF(M220="","",IF(Declaration!$I$4="English",M220,IF(Declaration!$I$4="French",VLOOKUP($M220,Languages!$A$1:$G$5042,2,FALSE),IF(Declaration!$I$4="Spanish",VLOOKUP($M220,Languages!$A$1:$G$5042,3,FALSE),IF(Declaration!$I$4="German",VLOOKUP($M220,Languages!$A$1:$G$5042,4,FALSE),IF(Declaration!$I$4="Chinese",VLOOKUP($M220,Languages!$A$1:$G$5042,5,FALSE),IF(Declaration!$I$4="Japanese",VLOOKUP($M220,Languages!$A$1:$G$5042,6,FALSE),IF(Declaration!$I$4="Portugese",VLOOKUP($M220,Languages!$A$1:$G$5042,7,FALSE)))))))))</f>
        <v>Pakistan</v>
      </c>
      <c r="D220" s="199"/>
      <c r="E220" s="199"/>
      <c r="H220">
        <f t="shared" si="13"/>
        <v>0</v>
      </c>
      <c r="L220" t="s">
        <v>116</v>
      </c>
      <c r="M220" t="s">
        <v>2012</v>
      </c>
      <c r="N220" t="str">
        <f t="shared" si="14"/>
        <v>Glass Bangles</v>
      </c>
      <c r="O220" t="str">
        <f t="shared" si="15"/>
        <v>Glass Bangles</v>
      </c>
    </row>
    <row r="221" spans="2:15" ht="15" x14ac:dyDescent="0.35">
      <c r="B221" s="103" t="str">
        <f>IF(L221="","",IF(Declaration!$I$4="English",L221,IF(Declaration!$I$4="French",VLOOKUP($L221,Languages!$A$1:$G$5042,2,FALSE),IF(Declaration!$I$4="Spanish",VLOOKUP($L221,Languages!$A$1:$G$5042,3,FALSE),IF(Declaration!$I$4="German",VLOOKUP($L221,Languages!$A$1:$G$5042,4,FALSE),IF(Declaration!$I$4="Chinese",VLOOKUP($L221,Languages!$A$1:$G$5042,5,FALSE),IF(Declaration!$I$4="Japanese",VLOOKUP($L221,Languages!$A$1:$G$5042,6,FALSE),IF(Declaration!$I$4="Portugese",VLOOKUP($L221,Languages!$A$1:$G$5042,7,FALSE)))))))))</f>
        <v>Gloves</v>
      </c>
      <c r="C221" s="103" t="str">
        <f>IF(M221="","",IF(Declaration!$I$4="English",M221,IF(Declaration!$I$4="French",VLOOKUP($M221,Languages!$A$1:$G$5042,2,FALSE),IF(Declaration!$I$4="Spanish",VLOOKUP($M221,Languages!$A$1:$G$5042,3,FALSE),IF(Declaration!$I$4="German",VLOOKUP($M221,Languages!$A$1:$G$5042,4,FALSE),IF(Declaration!$I$4="Chinese",VLOOKUP($M221,Languages!$A$1:$G$5042,5,FALSE),IF(Declaration!$I$4="Japanese",VLOOKUP($M221,Languages!$A$1:$G$5042,6,FALSE),IF(Declaration!$I$4="Portugese",VLOOKUP($M221,Languages!$A$1:$G$5042,7,FALSE)))))))))</f>
        <v>China</v>
      </c>
      <c r="D221" s="199"/>
      <c r="E221" s="199"/>
      <c r="H221">
        <f t="shared" si="13"/>
        <v>0</v>
      </c>
      <c r="L221" t="s">
        <v>117</v>
      </c>
      <c r="M221" t="s">
        <v>1448</v>
      </c>
      <c r="N221" t="str">
        <f t="shared" si="14"/>
        <v>Gloves</v>
      </c>
      <c r="O221" t="str">
        <f t="shared" si="15"/>
        <v>Gloves</v>
      </c>
    </row>
    <row r="222" spans="2:15" ht="15" x14ac:dyDescent="0.35">
      <c r="B222" s="103" t="str">
        <f>IF(L222="","",IF(Declaration!$I$4="English",L222,IF(Declaration!$I$4="French",VLOOKUP($L222,Languages!$A$1:$G$5042,2,FALSE),IF(Declaration!$I$4="Spanish",VLOOKUP($L222,Languages!$A$1:$G$5042,3,FALSE),IF(Declaration!$I$4="German",VLOOKUP($L222,Languages!$A$1:$G$5042,4,FALSE),IF(Declaration!$I$4="Chinese",VLOOKUP($L222,Languages!$A$1:$G$5042,5,FALSE),IF(Declaration!$I$4="Japanese",VLOOKUP($L222,Languages!$A$1:$G$5042,6,FALSE),IF(Declaration!$I$4="Portugese",VLOOKUP($L222,Languages!$A$1:$G$5042,7,FALSE)))))))))</f>
        <v>Goats</v>
      </c>
      <c r="C222" s="103" t="str">
        <f>IF(M222="","",IF(Declaration!$I$4="English",M222,IF(Declaration!$I$4="French",VLOOKUP($M222,Languages!$A$1:$G$5042,2,FALSE),IF(Declaration!$I$4="Spanish",VLOOKUP($M222,Languages!$A$1:$G$5042,3,FALSE),IF(Declaration!$I$4="German",VLOOKUP($M222,Languages!$A$1:$G$5042,4,FALSE),IF(Declaration!$I$4="Chinese",VLOOKUP($M222,Languages!$A$1:$G$5042,5,FALSE),IF(Declaration!$I$4="Japanese",VLOOKUP($M222,Languages!$A$1:$G$5042,6,FALSE),IF(Declaration!$I$4="Portugese",VLOOKUP($M222,Languages!$A$1:$G$5042,7,FALSE)))))))))</f>
        <v>Mauritania</v>
      </c>
      <c r="D222" s="199"/>
      <c r="E222" s="199"/>
      <c r="H222">
        <f t="shared" si="13"/>
        <v>0</v>
      </c>
      <c r="L222" t="s">
        <v>48</v>
      </c>
      <c r="M222" t="s">
        <v>1894</v>
      </c>
      <c r="N222" t="str">
        <f t="shared" si="14"/>
        <v>Goats</v>
      </c>
      <c r="O222" t="str">
        <f t="shared" si="15"/>
        <v>Goats</v>
      </c>
    </row>
    <row r="223" spans="2:15" ht="15" x14ac:dyDescent="0.35">
      <c r="B223" s="103" t="str">
        <f>IF(L223="","",IF(Declaration!$I$4="English",L223,IF(Declaration!$I$4="French",VLOOKUP($L223,Languages!$A$1:$G$5042,2,FALSE),IF(Declaration!$I$4="Spanish",VLOOKUP($L223,Languages!$A$1:$G$5042,3,FALSE),IF(Declaration!$I$4="German",VLOOKUP($L223,Languages!$A$1:$G$5042,4,FALSE),IF(Declaration!$I$4="Chinese",VLOOKUP($L223,Languages!$A$1:$G$5042,5,FALSE),IF(Declaration!$I$4="Japanese",VLOOKUP($L223,Languages!$A$1:$G$5042,6,FALSE),IF(Declaration!$I$4="Portugese",VLOOKUP($L223,Languages!$A$1:$G$5042,7,FALSE)))))))))</f>
        <v>Goats</v>
      </c>
      <c r="C223" s="103" t="str">
        <f>IF(M223="","",IF(Declaration!$I$4="English",M223,IF(Declaration!$I$4="French",VLOOKUP($M223,Languages!$A$1:$G$5042,2,FALSE),IF(Declaration!$I$4="Spanish",VLOOKUP($M223,Languages!$A$1:$G$5042,3,FALSE),IF(Declaration!$I$4="German",VLOOKUP($M223,Languages!$A$1:$G$5042,4,FALSE),IF(Declaration!$I$4="Chinese",VLOOKUP($M223,Languages!$A$1:$G$5042,5,FALSE),IF(Declaration!$I$4="Japanese",VLOOKUP($M223,Languages!$A$1:$G$5042,6,FALSE),IF(Declaration!$I$4="Portugese",VLOOKUP($M223,Languages!$A$1:$G$5042,7,FALSE)))))))))</f>
        <v>Paraguay</v>
      </c>
      <c r="D223" s="199"/>
      <c r="E223" s="199"/>
      <c r="H223">
        <f t="shared" si="13"/>
        <v>0</v>
      </c>
      <c r="L223" t="s">
        <v>48</v>
      </c>
      <c r="M223" t="s">
        <v>2039</v>
      </c>
      <c r="N223" t="str">
        <f t="shared" si="14"/>
        <v>Goats</v>
      </c>
      <c r="O223" t="str">
        <f t="shared" si="15"/>
        <v>Goats</v>
      </c>
    </row>
    <row r="224" spans="2:15" ht="15" x14ac:dyDescent="0.35">
      <c r="B224" s="103" t="str">
        <f>IF(L224="","",IF(Declaration!$I$4="English",L224,IF(Declaration!$I$4="French",VLOOKUP($L224,Languages!$A$1:$G$5042,2,FALSE),IF(Declaration!$I$4="Spanish",VLOOKUP($L224,Languages!$A$1:$G$5042,3,FALSE),IF(Declaration!$I$4="German",VLOOKUP($L224,Languages!$A$1:$G$5042,4,FALSE),IF(Declaration!$I$4="Chinese",VLOOKUP($L224,Languages!$A$1:$G$5042,5,FALSE),IF(Declaration!$I$4="Japanese",VLOOKUP($L224,Languages!$A$1:$G$5042,6,FALSE),IF(Declaration!$I$4="Portugese",VLOOKUP($L224,Languages!$A$1:$G$5042,7,FALSE)))))))))</f>
        <v>Gold</v>
      </c>
      <c r="C224" s="103" t="str">
        <f>IF(M224="","",IF(Declaration!$I$4="English",M224,IF(Declaration!$I$4="French",VLOOKUP($M224,Languages!$A$1:$G$5042,2,FALSE),IF(Declaration!$I$4="Spanish",VLOOKUP($M224,Languages!$A$1:$G$5042,3,FALSE),IF(Declaration!$I$4="German",VLOOKUP($M224,Languages!$A$1:$G$5042,4,FALSE),IF(Declaration!$I$4="Chinese",VLOOKUP($M224,Languages!$A$1:$G$5042,5,FALSE),IF(Declaration!$I$4="Japanese",VLOOKUP($M224,Languages!$A$1:$G$5042,6,FALSE),IF(Declaration!$I$4="Portugese",VLOOKUP($M224,Languages!$A$1:$G$5042,7,FALSE)))))))))</f>
        <v>Bolivia</v>
      </c>
      <c r="D224" s="199"/>
      <c r="E224" s="199"/>
      <c r="H224">
        <f t="shared" si="13"/>
        <v>0</v>
      </c>
      <c r="L224" t="s">
        <v>150</v>
      </c>
      <c r="M224" t="s">
        <v>5044</v>
      </c>
      <c r="N224" t="str">
        <f t="shared" si="14"/>
        <v>Gold</v>
      </c>
      <c r="O224" t="str">
        <f t="shared" si="15"/>
        <v>Gold</v>
      </c>
    </row>
    <row r="225" spans="2:15" ht="15" x14ac:dyDescent="0.35">
      <c r="B225" s="103" t="str">
        <f>IF(L225="","",IF(Declaration!$I$4="English",L225,IF(Declaration!$I$4="French",VLOOKUP($L225,Languages!$A$1:$G$5042,2,FALSE),IF(Declaration!$I$4="Spanish",VLOOKUP($L225,Languages!$A$1:$G$5042,3,FALSE),IF(Declaration!$I$4="German",VLOOKUP($L225,Languages!$A$1:$G$5042,4,FALSE),IF(Declaration!$I$4="Chinese",VLOOKUP($L225,Languages!$A$1:$G$5042,5,FALSE),IF(Declaration!$I$4="Japanese",VLOOKUP($L225,Languages!$A$1:$G$5042,6,FALSE),IF(Declaration!$I$4="Portugese",VLOOKUP($L225,Languages!$A$1:$G$5042,7,FALSE)))))))))</f>
        <v>Gold</v>
      </c>
      <c r="C225" s="103" t="str">
        <f>IF(M225="","",IF(Declaration!$I$4="English",M225,IF(Declaration!$I$4="French",VLOOKUP($M225,Languages!$A$1:$G$5042,2,FALSE),IF(Declaration!$I$4="Spanish",VLOOKUP($M225,Languages!$A$1:$G$5042,3,FALSE),IF(Declaration!$I$4="German",VLOOKUP($M225,Languages!$A$1:$G$5042,4,FALSE),IF(Declaration!$I$4="Chinese",VLOOKUP($M225,Languages!$A$1:$G$5042,5,FALSE),IF(Declaration!$I$4="Japanese",VLOOKUP($M225,Languages!$A$1:$G$5042,6,FALSE),IF(Declaration!$I$4="Portugese",VLOOKUP($M225,Languages!$A$1:$G$5042,7,FALSE)))))))))</f>
        <v>Burkina Faso</v>
      </c>
      <c r="D225" s="199"/>
      <c r="E225" s="199"/>
      <c r="H225">
        <f t="shared" si="13"/>
        <v>0</v>
      </c>
      <c r="L225" t="s">
        <v>150</v>
      </c>
      <c r="M225" t="s">
        <v>1400</v>
      </c>
      <c r="N225" t="str">
        <f t="shared" si="14"/>
        <v>Gold</v>
      </c>
      <c r="O225" t="str">
        <f t="shared" si="15"/>
        <v>Gold</v>
      </c>
    </row>
    <row r="226" spans="2:15" ht="15" x14ac:dyDescent="0.35">
      <c r="B226" s="103" t="str">
        <f>IF(L226="","",IF(Declaration!$I$4="English",L226,IF(Declaration!$I$4="French",VLOOKUP($L226,Languages!$A$1:$G$5042,2,FALSE),IF(Declaration!$I$4="Spanish",VLOOKUP($L226,Languages!$A$1:$G$5042,3,FALSE),IF(Declaration!$I$4="German",VLOOKUP($L226,Languages!$A$1:$G$5042,4,FALSE),IF(Declaration!$I$4="Chinese",VLOOKUP($L226,Languages!$A$1:$G$5042,5,FALSE),IF(Declaration!$I$4="Japanese",VLOOKUP($L226,Languages!$A$1:$G$5042,6,FALSE),IF(Declaration!$I$4="Portugese",VLOOKUP($L226,Languages!$A$1:$G$5042,7,FALSE)))))))))</f>
        <v>Gold</v>
      </c>
      <c r="C226" s="103" t="str">
        <f>IF(M226="","",IF(Declaration!$I$4="English",M226,IF(Declaration!$I$4="French",VLOOKUP($M226,Languages!$A$1:$G$5042,2,FALSE),IF(Declaration!$I$4="Spanish",VLOOKUP($M226,Languages!$A$1:$G$5042,3,FALSE),IF(Declaration!$I$4="German",VLOOKUP($M226,Languages!$A$1:$G$5042,4,FALSE),IF(Declaration!$I$4="Chinese",VLOOKUP($M226,Languages!$A$1:$G$5042,5,FALSE),IF(Declaration!$I$4="Japanese",VLOOKUP($M226,Languages!$A$1:$G$5042,6,FALSE),IF(Declaration!$I$4="Portugese",VLOOKUP($M226,Languages!$A$1:$G$5042,7,FALSE)))))))))</f>
        <v>Cameroon</v>
      </c>
      <c r="D226" s="199"/>
      <c r="E226" s="199"/>
      <c r="H226">
        <f t="shared" si="13"/>
        <v>0</v>
      </c>
      <c r="L226" t="s">
        <v>150</v>
      </c>
      <c r="M226" t="s">
        <v>1419</v>
      </c>
      <c r="N226" t="str">
        <f t="shared" si="14"/>
        <v>Gold</v>
      </c>
      <c r="O226" t="str">
        <f t="shared" si="15"/>
        <v>Gold</v>
      </c>
    </row>
    <row r="227" spans="2:15" ht="15" x14ac:dyDescent="0.35">
      <c r="B227" s="103" t="str">
        <f>IF(L227="","",IF(Declaration!$I$4="English",L227,IF(Declaration!$I$4="French",VLOOKUP($L227,Languages!$A$1:$G$5042,2,FALSE),IF(Declaration!$I$4="Spanish",VLOOKUP($L227,Languages!$A$1:$G$5042,3,FALSE),IF(Declaration!$I$4="German",VLOOKUP($L227,Languages!$A$1:$G$5042,4,FALSE),IF(Declaration!$I$4="Chinese",VLOOKUP($L227,Languages!$A$1:$G$5042,5,FALSE),IF(Declaration!$I$4="Japanese",VLOOKUP($L227,Languages!$A$1:$G$5042,6,FALSE),IF(Declaration!$I$4="Portugese",VLOOKUP($L227,Languages!$A$1:$G$5042,7,FALSE)))))))))</f>
        <v>Gold</v>
      </c>
      <c r="C227" s="103" t="str">
        <f>IF(M227="","",IF(Declaration!$I$4="English",M227,IF(Declaration!$I$4="French",VLOOKUP($M227,Languages!$A$1:$G$5042,2,FALSE),IF(Declaration!$I$4="Spanish",VLOOKUP($M227,Languages!$A$1:$G$5042,3,FALSE),IF(Declaration!$I$4="German",VLOOKUP($M227,Languages!$A$1:$G$5042,4,FALSE),IF(Declaration!$I$4="Chinese",VLOOKUP($M227,Languages!$A$1:$G$5042,5,FALSE),IF(Declaration!$I$4="Japanese",VLOOKUP($M227,Languages!$A$1:$G$5042,6,FALSE),IF(Declaration!$I$4="Portugese",VLOOKUP($M227,Languages!$A$1:$G$5042,7,FALSE)))))))))</f>
        <v>Colombia</v>
      </c>
      <c r="D227" s="199"/>
      <c r="E227" s="199"/>
      <c r="H227">
        <f t="shared" si="13"/>
        <v>0</v>
      </c>
      <c r="L227" t="s">
        <v>150</v>
      </c>
      <c r="M227" t="s">
        <v>1470</v>
      </c>
      <c r="N227" t="str">
        <f t="shared" si="14"/>
        <v>Gold</v>
      </c>
      <c r="O227" t="str">
        <f t="shared" si="15"/>
        <v>Gold</v>
      </c>
    </row>
    <row r="228" spans="2:15" ht="15" x14ac:dyDescent="0.35">
      <c r="B228" s="103" t="str">
        <f>IF(L228="","",IF(Declaration!$I$4="English",L228,IF(Declaration!$I$4="French",VLOOKUP($L228,Languages!$A$1:$G$5042,2,FALSE),IF(Declaration!$I$4="Spanish",VLOOKUP($L228,Languages!$A$1:$G$5042,3,FALSE),IF(Declaration!$I$4="German",VLOOKUP($L228,Languages!$A$1:$G$5042,4,FALSE),IF(Declaration!$I$4="Chinese",VLOOKUP($L228,Languages!$A$1:$G$5042,5,FALSE),IF(Declaration!$I$4="Japanese",VLOOKUP($L228,Languages!$A$1:$G$5042,6,FALSE),IF(Declaration!$I$4="Portugese",VLOOKUP($L228,Languages!$A$1:$G$5042,7,FALSE)))))))))</f>
        <v>Gold</v>
      </c>
      <c r="C228" s="103" t="str">
        <f>IF(M228="","",IF(Declaration!$I$4="English",M228,IF(Declaration!$I$4="French",VLOOKUP($M228,Languages!$A$1:$G$5042,2,FALSE),IF(Declaration!$I$4="Spanish",VLOOKUP($M228,Languages!$A$1:$G$5042,3,FALSE),IF(Declaration!$I$4="German",VLOOKUP($M228,Languages!$A$1:$G$5042,4,FALSE),IF(Declaration!$I$4="Chinese",VLOOKUP($M228,Languages!$A$1:$G$5042,5,FALSE),IF(Declaration!$I$4="Japanese",VLOOKUP($M228,Languages!$A$1:$G$5042,6,FALSE),IF(Declaration!$I$4="Portugese",VLOOKUP($M228,Languages!$A$1:$G$5042,7,FALSE)))))))))</f>
        <v>Democratic Republic of the Congo</v>
      </c>
      <c r="D228" s="199"/>
      <c r="E228" s="199"/>
      <c r="H228">
        <f t="shared" si="13"/>
        <v>0</v>
      </c>
      <c r="L228" t="s">
        <v>150</v>
      </c>
      <c r="M228" t="s">
        <v>5075</v>
      </c>
      <c r="N228" t="str">
        <f t="shared" si="14"/>
        <v>Gold</v>
      </c>
      <c r="O228" t="str">
        <f t="shared" si="15"/>
        <v>Gold</v>
      </c>
    </row>
    <row r="229" spans="2:15" ht="15" x14ac:dyDescent="0.35">
      <c r="B229" s="103" t="str">
        <f>IF(L229="","",IF(Declaration!$I$4="English",L229,IF(Declaration!$I$4="French",VLOOKUP($L229,Languages!$A$1:$G$5042,2,FALSE),IF(Declaration!$I$4="Spanish",VLOOKUP($L229,Languages!$A$1:$G$5042,3,FALSE),IF(Declaration!$I$4="German",VLOOKUP($L229,Languages!$A$1:$G$5042,4,FALSE),IF(Declaration!$I$4="Chinese",VLOOKUP($L229,Languages!$A$1:$G$5042,5,FALSE),IF(Declaration!$I$4="Japanese",VLOOKUP($L229,Languages!$A$1:$G$5042,6,FALSE),IF(Declaration!$I$4="Portugese",VLOOKUP($L229,Languages!$A$1:$G$5042,7,FALSE)))))))))</f>
        <v>Gold</v>
      </c>
      <c r="C229" s="103" t="str">
        <f>IF(M229="","",IF(Declaration!$I$4="English",M229,IF(Declaration!$I$4="French",VLOOKUP($M229,Languages!$A$1:$G$5042,2,FALSE),IF(Declaration!$I$4="Spanish",VLOOKUP($M229,Languages!$A$1:$G$5042,3,FALSE),IF(Declaration!$I$4="German",VLOOKUP($M229,Languages!$A$1:$G$5042,4,FALSE),IF(Declaration!$I$4="Chinese",VLOOKUP($M229,Languages!$A$1:$G$5042,5,FALSE),IF(Declaration!$I$4="Japanese",VLOOKUP($M229,Languages!$A$1:$G$5042,6,FALSE),IF(Declaration!$I$4="Portugese",VLOOKUP($M229,Languages!$A$1:$G$5042,7,FALSE)))))))))</f>
        <v>Ecuador</v>
      </c>
      <c r="D229" s="199"/>
      <c r="E229" s="199"/>
      <c r="H229">
        <f t="shared" si="13"/>
        <v>0</v>
      </c>
      <c r="L229" t="s">
        <v>150</v>
      </c>
      <c r="M229" t="s">
        <v>1555</v>
      </c>
      <c r="N229" t="str">
        <f t="shared" si="14"/>
        <v>Gold</v>
      </c>
      <c r="O229" t="str">
        <f t="shared" si="15"/>
        <v>Gold</v>
      </c>
    </row>
    <row r="230" spans="2:15" ht="15" x14ac:dyDescent="0.35">
      <c r="B230" s="103" t="str">
        <f>IF(L230="","",IF(Declaration!$I$4="English",L230,IF(Declaration!$I$4="French",VLOOKUP($L230,Languages!$A$1:$G$5042,2,FALSE),IF(Declaration!$I$4="Spanish",VLOOKUP($L230,Languages!$A$1:$G$5042,3,FALSE),IF(Declaration!$I$4="German",VLOOKUP($L230,Languages!$A$1:$G$5042,4,FALSE),IF(Declaration!$I$4="Chinese",VLOOKUP($L230,Languages!$A$1:$G$5042,5,FALSE),IF(Declaration!$I$4="Japanese",VLOOKUP($L230,Languages!$A$1:$G$5042,6,FALSE),IF(Declaration!$I$4="Portugese",VLOOKUP($L230,Languages!$A$1:$G$5042,7,FALSE)))))))))</f>
        <v>Gold</v>
      </c>
      <c r="C230" s="103" t="str">
        <f>IF(M230="","",IF(Declaration!$I$4="English",M230,IF(Declaration!$I$4="French",VLOOKUP($M230,Languages!$A$1:$G$5042,2,FALSE),IF(Declaration!$I$4="Spanish",VLOOKUP($M230,Languages!$A$1:$G$5042,3,FALSE),IF(Declaration!$I$4="German",VLOOKUP($M230,Languages!$A$1:$G$5042,4,FALSE),IF(Declaration!$I$4="Chinese",VLOOKUP($M230,Languages!$A$1:$G$5042,5,FALSE),IF(Declaration!$I$4="Japanese",VLOOKUP($M230,Languages!$A$1:$G$5042,6,FALSE),IF(Declaration!$I$4="Portugese",VLOOKUP($M230,Languages!$A$1:$G$5042,7,FALSE)))))))))</f>
        <v>Ethiopia</v>
      </c>
      <c r="D230" s="199"/>
      <c r="E230" s="199"/>
      <c r="H230">
        <f t="shared" si="13"/>
        <v>0</v>
      </c>
      <c r="L230" t="s">
        <v>150</v>
      </c>
      <c r="M230" t="s">
        <v>1592</v>
      </c>
      <c r="N230" t="str">
        <f t="shared" si="14"/>
        <v>Gold</v>
      </c>
      <c r="O230" t="str">
        <f t="shared" si="15"/>
        <v>Gold</v>
      </c>
    </row>
    <row r="231" spans="2:15" ht="15" x14ac:dyDescent="0.35">
      <c r="B231" s="103" t="str">
        <f>IF(L231="","",IF(Declaration!$I$4="English",L231,IF(Declaration!$I$4="French",VLOOKUP($L231,Languages!$A$1:$G$5042,2,FALSE),IF(Declaration!$I$4="Spanish",VLOOKUP($L231,Languages!$A$1:$G$5042,3,FALSE),IF(Declaration!$I$4="German",VLOOKUP($L231,Languages!$A$1:$G$5042,4,FALSE),IF(Declaration!$I$4="Chinese",VLOOKUP($L231,Languages!$A$1:$G$5042,5,FALSE),IF(Declaration!$I$4="Japanese",VLOOKUP($L231,Languages!$A$1:$G$5042,6,FALSE),IF(Declaration!$I$4="Portugese",VLOOKUP($L231,Languages!$A$1:$G$5042,7,FALSE)))))))))</f>
        <v>Gold</v>
      </c>
      <c r="C231" s="103" t="str">
        <f>IF(M231="","",IF(Declaration!$I$4="English",M231,IF(Declaration!$I$4="French",VLOOKUP($M231,Languages!$A$1:$G$5042,2,FALSE),IF(Declaration!$I$4="Spanish",VLOOKUP($M231,Languages!$A$1:$G$5042,3,FALSE),IF(Declaration!$I$4="German",VLOOKUP($M231,Languages!$A$1:$G$5042,4,FALSE),IF(Declaration!$I$4="Chinese",VLOOKUP($M231,Languages!$A$1:$G$5042,5,FALSE),IF(Declaration!$I$4="Japanese",VLOOKUP($M231,Languages!$A$1:$G$5042,6,FALSE),IF(Declaration!$I$4="Portugese",VLOOKUP($M231,Languages!$A$1:$G$5042,7,FALSE)))))))))</f>
        <v>Ghana</v>
      </c>
      <c r="D231" s="199"/>
      <c r="E231" s="199"/>
      <c r="H231">
        <f t="shared" si="13"/>
        <v>0</v>
      </c>
      <c r="L231" t="s">
        <v>150</v>
      </c>
      <c r="M231" t="s">
        <v>1643</v>
      </c>
      <c r="N231" t="str">
        <f t="shared" si="14"/>
        <v>Gold</v>
      </c>
      <c r="O231" t="str">
        <f t="shared" si="15"/>
        <v>Gold</v>
      </c>
    </row>
    <row r="232" spans="2:15" ht="15" x14ac:dyDescent="0.35">
      <c r="B232" s="103" t="str">
        <f>IF(L232="","",IF(Declaration!$I$4="English",L232,IF(Declaration!$I$4="French",VLOOKUP($L232,Languages!$A$1:$G$5042,2,FALSE),IF(Declaration!$I$4="Spanish",VLOOKUP($L232,Languages!$A$1:$G$5042,3,FALSE),IF(Declaration!$I$4="German",VLOOKUP($L232,Languages!$A$1:$G$5042,4,FALSE),IF(Declaration!$I$4="Chinese",VLOOKUP($L232,Languages!$A$1:$G$5042,5,FALSE),IF(Declaration!$I$4="Japanese",VLOOKUP($L232,Languages!$A$1:$G$5042,6,FALSE),IF(Declaration!$I$4="Portugese",VLOOKUP($L232,Languages!$A$1:$G$5042,7,FALSE)))))))))</f>
        <v>Gold</v>
      </c>
      <c r="C232" s="103" t="str">
        <f>IF(M232="","",IF(Declaration!$I$4="English",M232,IF(Declaration!$I$4="French",VLOOKUP($M232,Languages!$A$1:$G$5042,2,FALSE),IF(Declaration!$I$4="Spanish",VLOOKUP($M232,Languages!$A$1:$G$5042,3,FALSE),IF(Declaration!$I$4="German",VLOOKUP($M232,Languages!$A$1:$G$5042,4,FALSE),IF(Declaration!$I$4="Chinese",VLOOKUP($M232,Languages!$A$1:$G$5042,5,FALSE),IF(Declaration!$I$4="Japanese",VLOOKUP($M232,Languages!$A$1:$G$5042,6,FALSE),IF(Declaration!$I$4="Portugese",VLOOKUP($M232,Languages!$A$1:$G$5042,7,FALSE)))))))))</f>
        <v>Guinea</v>
      </c>
      <c r="D232" s="199"/>
      <c r="E232" s="199"/>
      <c r="H232">
        <f t="shared" si="13"/>
        <v>0</v>
      </c>
      <c r="L232" t="s">
        <v>150</v>
      </c>
      <c r="M232" t="s">
        <v>1662</v>
      </c>
      <c r="N232" t="str">
        <f t="shared" si="14"/>
        <v>Gold</v>
      </c>
      <c r="O232" t="str">
        <f t="shared" si="15"/>
        <v>Gold</v>
      </c>
    </row>
    <row r="233" spans="2:15" ht="15" x14ac:dyDescent="0.35">
      <c r="B233" s="103" t="str">
        <f>IF(L233="","",IF(Declaration!$I$4="English",L233,IF(Declaration!$I$4="French",VLOOKUP($L233,Languages!$A$1:$G$5042,2,FALSE),IF(Declaration!$I$4="Spanish",VLOOKUP($L233,Languages!$A$1:$G$5042,3,FALSE),IF(Declaration!$I$4="German",VLOOKUP($L233,Languages!$A$1:$G$5042,4,FALSE),IF(Declaration!$I$4="Chinese",VLOOKUP($L233,Languages!$A$1:$G$5042,5,FALSE),IF(Declaration!$I$4="Japanese",VLOOKUP($L233,Languages!$A$1:$G$5042,6,FALSE),IF(Declaration!$I$4="Portugese",VLOOKUP($L233,Languages!$A$1:$G$5042,7,FALSE)))))))))</f>
        <v>Gold</v>
      </c>
      <c r="C233" s="103" t="str">
        <f>IF(M233="","",IF(Declaration!$I$4="English",M233,IF(Declaration!$I$4="French",VLOOKUP($M233,Languages!$A$1:$G$5042,2,FALSE),IF(Declaration!$I$4="Spanish",VLOOKUP($M233,Languages!$A$1:$G$5042,3,FALSE),IF(Declaration!$I$4="German",VLOOKUP($M233,Languages!$A$1:$G$5042,4,FALSE),IF(Declaration!$I$4="Chinese",VLOOKUP($M233,Languages!$A$1:$G$5042,5,FALSE),IF(Declaration!$I$4="Japanese",VLOOKUP($M233,Languages!$A$1:$G$5042,6,FALSE),IF(Declaration!$I$4="Portugese",VLOOKUP($M233,Languages!$A$1:$G$5042,7,FALSE)))))))))</f>
        <v>Indonesia</v>
      </c>
      <c r="D233" s="199"/>
      <c r="E233" s="199"/>
      <c r="H233">
        <f t="shared" si="13"/>
        <v>0</v>
      </c>
      <c r="L233" t="s">
        <v>150</v>
      </c>
      <c r="M233" t="s">
        <v>1709</v>
      </c>
      <c r="N233" t="str">
        <f t="shared" si="14"/>
        <v>Gold</v>
      </c>
      <c r="O233" t="str">
        <f t="shared" si="15"/>
        <v>Gold</v>
      </c>
    </row>
    <row r="234" spans="2:15" ht="15" x14ac:dyDescent="0.35">
      <c r="B234" s="103" t="str">
        <f>IF(L234="","",IF(Declaration!$I$4="English",L234,IF(Declaration!$I$4="French",VLOOKUP($L234,Languages!$A$1:$G$5042,2,FALSE),IF(Declaration!$I$4="Spanish",VLOOKUP($L234,Languages!$A$1:$G$5042,3,FALSE),IF(Declaration!$I$4="German",VLOOKUP($L234,Languages!$A$1:$G$5042,4,FALSE),IF(Declaration!$I$4="Chinese",VLOOKUP($L234,Languages!$A$1:$G$5042,5,FALSE),IF(Declaration!$I$4="Japanese",VLOOKUP($L234,Languages!$A$1:$G$5042,6,FALSE),IF(Declaration!$I$4="Portugese",VLOOKUP($L234,Languages!$A$1:$G$5042,7,FALSE)))))))))</f>
        <v>Gold</v>
      </c>
      <c r="C234" s="103" t="str">
        <f>IF(M234="","",IF(Declaration!$I$4="English",M234,IF(Declaration!$I$4="French",VLOOKUP($M234,Languages!$A$1:$G$5042,2,FALSE),IF(Declaration!$I$4="Spanish",VLOOKUP($M234,Languages!$A$1:$G$5042,3,FALSE),IF(Declaration!$I$4="German",VLOOKUP($M234,Languages!$A$1:$G$5042,4,FALSE),IF(Declaration!$I$4="Chinese",VLOOKUP($M234,Languages!$A$1:$G$5042,5,FALSE),IF(Declaration!$I$4="Japanese",VLOOKUP($M234,Languages!$A$1:$G$5042,6,FALSE),IF(Declaration!$I$4="Portugese",VLOOKUP($M234,Languages!$A$1:$G$5042,7,FALSE)))))))))</f>
        <v>Kenya</v>
      </c>
      <c r="D234" s="199"/>
      <c r="E234" s="199"/>
      <c r="H234">
        <f t="shared" si="13"/>
        <v>0</v>
      </c>
      <c r="L234" t="s">
        <v>150</v>
      </c>
      <c r="M234" t="s">
        <v>1767</v>
      </c>
      <c r="N234" t="str">
        <f t="shared" si="14"/>
        <v>Gold</v>
      </c>
      <c r="O234" t="str">
        <f t="shared" si="15"/>
        <v>Gold</v>
      </c>
    </row>
    <row r="235" spans="2:15" ht="15" x14ac:dyDescent="0.35">
      <c r="B235" s="103" t="str">
        <f>IF(L235="","",IF(Declaration!$I$4="English",L235,IF(Declaration!$I$4="French",VLOOKUP($L235,Languages!$A$1:$G$5042,2,FALSE),IF(Declaration!$I$4="Spanish",VLOOKUP($L235,Languages!$A$1:$G$5042,3,FALSE),IF(Declaration!$I$4="German",VLOOKUP($L235,Languages!$A$1:$G$5042,4,FALSE),IF(Declaration!$I$4="Chinese",VLOOKUP($L235,Languages!$A$1:$G$5042,5,FALSE),IF(Declaration!$I$4="Japanese",VLOOKUP($L235,Languages!$A$1:$G$5042,6,FALSE),IF(Declaration!$I$4="Portugese",VLOOKUP($L235,Languages!$A$1:$G$5042,7,FALSE)))))))))</f>
        <v>Gold</v>
      </c>
      <c r="C235" s="103" t="str">
        <f>IF(M235="","",IF(Declaration!$I$4="English",M235,IF(Declaration!$I$4="French",VLOOKUP($M235,Languages!$A$1:$G$5042,2,FALSE),IF(Declaration!$I$4="Spanish",VLOOKUP($M235,Languages!$A$1:$G$5042,3,FALSE),IF(Declaration!$I$4="German",VLOOKUP($M235,Languages!$A$1:$G$5042,4,FALSE),IF(Declaration!$I$4="Chinese",VLOOKUP($M235,Languages!$A$1:$G$5042,5,FALSE),IF(Declaration!$I$4="Japanese",VLOOKUP($M235,Languages!$A$1:$G$5042,6,FALSE),IF(Declaration!$I$4="Portugese",VLOOKUP($M235,Languages!$A$1:$G$5042,7,FALSE)))))))))</f>
        <v>Mali</v>
      </c>
      <c r="D235" s="199"/>
      <c r="E235" s="199"/>
      <c r="H235">
        <f t="shared" si="13"/>
        <v>0</v>
      </c>
      <c r="L235" t="s">
        <v>150</v>
      </c>
      <c r="M235" t="s">
        <v>1879</v>
      </c>
      <c r="N235" t="str">
        <f t="shared" si="14"/>
        <v>Gold</v>
      </c>
      <c r="O235" t="str">
        <f t="shared" si="15"/>
        <v>Gold</v>
      </c>
    </row>
    <row r="236" spans="2:15" ht="15" x14ac:dyDescent="0.35">
      <c r="B236" s="103" t="str">
        <f>IF(L236="","",IF(Declaration!$I$4="English",L236,IF(Declaration!$I$4="French",VLOOKUP($L236,Languages!$A$1:$G$5042,2,FALSE),IF(Declaration!$I$4="Spanish",VLOOKUP($L236,Languages!$A$1:$G$5042,3,FALSE),IF(Declaration!$I$4="German",VLOOKUP($L236,Languages!$A$1:$G$5042,4,FALSE),IF(Declaration!$I$4="Chinese",VLOOKUP($L236,Languages!$A$1:$G$5042,5,FALSE),IF(Declaration!$I$4="Japanese",VLOOKUP($L236,Languages!$A$1:$G$5042,6,FALSE),IF(Declaration!$I$4="Portugese",VLOOKUP($L236,Languages!$A$1:$G$5042,7,FALSE)))))))))</f>
        <v>Gold</v>
      </c>
      <c r="C236" s="103" t="str">
        <f>IF(M236="","",IF(Declaration!$I$4="English",M236,IF(Declaration!$I$4="French",VLOOKUP($M236,Languages!$A$1:$G$5042,2,FALSE),IF(Declaration!$I$4="Spanish",VLOOKUP($M236,Languages!$A$1:$G$5042,3,FALSE),IF(Declaration!$I$4="German",VLOOKUP($M236,Languages!$A$1:$G$5042,4,FALSE),IF(Declaration!$I$4="Chinese",VLOOKUP($M236,Languages!$A$1:$G$5042,5,FALSE),IF(Declaration!$I$4="Japanese",VLOOKUP($M236,Languages!$A$1:$G$5042,6,FALSE),IF(Declaration!$I$4="Portugese",VLOOKUP($M236,Languages!$A$1:$G$5042,7,FALSE)))))))))</f>
        <v>Mongolia</v>
      </c>
      <c r="D236" s="199"/>
      <c r="E236" s="199"/>
      <c r="H236">
        <f t="shared" si="13"/>
        <v>0</v>
      </c>
      <c r="L236" t="s">
        <v>150</v>
      </c>
      <c r="M236" t="s">
        <v>1930</v>
      </c>
      <c r="N236" t="str">
        <f t="shared" si="14"/>
        <v>Gold</v>
      </c>
      <c r="O236" t="str">
        <f t="shared" si="15"/>
        <v>Gold</v>
      </c>
    </row>
    <row r="237" spans="2:15" ht="15" x14ac:dyDescent="0.35">
      <c r="B237" s="103" t="str">
        <f>IF(L237="","",IF(Declaration!$I$4="English",L237,IF(Declaration!$I$4="French",VLOOKUP($L237,Languages!$A$1:$G$5042,2,FALSE),IF(Declaration!$I$4="Spanish",VLOOKUP($L237,Languages!$A$1:$G$5042,3,FALSE),IF(Declaration!$I$4="German",VLOOKUP($L237,Languages!$A$1:$G$5042,4,FALSE),IF(Declaration!$I$4="Chinese",VLOOKUP($L237,Languages!$A$1:$G$5042,5,FALSE),IF(Declaration!$I$4="Japanese",VLOOKUP($L237,Languages!$A$1:$G$5042,6,FALSE),IF(Declaration!$I$4="Portugese",VLOOKUP($L237,Languages!$A$1:$G$5042,7,FALSE)))))))))</f>
        <v>Gold</v>
      </c>
      <c r="C237" s="103" t="str">
        <f>IF(M237="","",IF(Declaration!$I$4="English",M237,IF(Declaration!$I$4="French",VLOOKUP($M237,Languages!$A$1:$G$5042,2,FALSE),IF(Declaration!$I$4="Spanish",VLOOKUP($M237,Languages!$A$1:$G$5042,3,FALSE),IF(Declaration!$I$4="German",VLOOKUP($M237,Languages!$A$1:$G$5042,4,FALSE),IF(Declaration!$I$4="Chinese",VLOOKUP($M237,Languages!$A$1:$G$5042,5,FALSE),IF(Declaration!$I$4="Japanese",VLOOKUP($M237,Languages!$A$1:$G$5042,6,FALSE),IF(Declaration!$I$4="Portugese",VLOOKUP($M237,Languages!$A$1:$G$5042,7,FALSE)))))))))</f>
        <v>Nicaragua</v>
      </c>
      <c r="D237" s="199"/>
      <c r="E237" s="199"/>
      <c r="H237">
        <f t="shared" si="13"/>
        <v>0</v>
      </c>
      <c r="L237" t="s">
        <v>150</v>
      </c>
      <c r="M237" t="s">
        <v>1982</v>
      </c>
      <c r="N237" t="str">
        <f t="shared" si="14"/>
        <v>Gold</v>
      </c>
      <c r="O237" t="str">
        <f t="shared" si="15"/>
        <v>Gold</v>
      </c>
    </row>
    <row r="238" spans="2:15" ht="15" x14ac:dyDescent="0.35">
      <c r="B238" s="103" t="str">
        <f>IF(L238="","",IF(Declaration!$I$4="English",L238,IF(Declaration!$I$4="French",VLOOKUP($L238,Languages!$A$1:$G$5042,2,FALSE),IF(Declaration!$I$4="Spanish",VLOOKUP($L238,Languages!$A$1:$G$5042,3,FALSE),IF(Declaration!$I$4="German",VLOOKUP($L238,Languages!$A$1:$G$5042,4,FALSE),IF(Declaration!$I$4="Chinese",VLOOKUP($L238,Languages!$A$1:$G$5042,5,FALSE),IF(Declaration!$I$4="Japanese",VLOOKUP($L238,Languages!$A$1:$G$5042,6,FALSE),IF(Declaration!$I$4="Portugese",VLOOKUP($L238,Languages!$A$1:$G$5042,7,FALSE)))))))))</f>
        <v>Gold</v>
      </c>
      <c r="C238" s="103" t="str">
        <f>IF(M238="","",IF(Declaration!$I$4="English",M238,IF(Declaration!$I$4="French",VLOOKUP($M238,Languages!$A$1:$G$5042,2,FALSE),IF(Declaration!$I$4="Spanish",VLOOKUP($M238,Languages!$A$1:$G$5042,3,FALSE),IF(Declaration!$I$4="German",VLOOKUP($M238,Languages!$A$1:$G$5042,4,FALSE),IF(Declaration!$I$4="Chinese",VLOOKUP($M238,Languages!$A$1:$G$5042,5,FALSE),IF(Declaration!$I$4="Japanese",VLOOKUP($M238,Languages!$A$1:$G$5042,6,FALSE),IF(Declaration!$I$4="Portugese",VLOOKUP($M238,Languages!$A$1:$G$5042,7,FALSE)))))))))</f>
        <v>Niger</v>
      </c>
      <c r="D238" s="199"/>
      <c r="E238" s="199"/>
      <c r="H238">
        <f t="shared" si="13"/>
        <v>0</v>
      </c>
      <c r="L238" t="s">
        <v>150</v>
      </c>
      <c r="M238" t="s">
        <v>1986</v>
      </c>
      <c r="N238" t="str">
        <f t="shared" si="14"/>
        <v>Gold</v>
      </c>
      <c r="O238" t="str">
        <f t="shared" si="15"/>
        <v>Gold</v>
      </c>
    </row>
    <row r="239" spans="2:15" ht="15" x14ac:dyDescent="0.35">
      <c r="B239" s="103" t="str">
        <f>IF(L239="","",IF(Declaration!$I$4="English",L239,IF(Declaration!$I$4="French",VLOOKUP($L239,Languages!$A$1:$G$5042,2,FALSE),IF(Declaration!$I$4="Spanish",VLOOKUP($L239,Languages!$A$1:$G$5042,3,FALSE),IF(Declaration!$I$4="German",VLOOKUP($L239,Languages!$A$1:$G$5042,4,FALSE),IF(Declaration!$I$4="Chinese",VLOOKUP($L239,Languages!$A$1:$G$5042,5,FALSE),IF(Declaration!$I$4="Japanese",VLOOKUP($L239,Languages!$A$1:$G$5042,6,FALSE),IF(Declaration!$I$4="Portugese",VLOOKUP($L239,Languages!$A$1:$G$5042,7,FALSE)))))))))</f>
        <v>Gold</v>
      </c>
      <c r="C239" s="103" t="str">
        <f>IF(M239="","",IF(Declaration!$I$4="English",M239,IF(Declaration!$I$4="French",VLOOKUP($M239,Languages!$A$1:$G$5042,2,FALSE),IF(Declaration!$I$4="Spanish",VLOOKUP($M239,Languages!$A$1:$G$5042,3,FALSE),IF(Declaration!$I$4="German",VLOOKUP($M239,Languages!$A$1:$G$5042,4,FALSE),IF(Declaration!$I$4="Chinese",VLOOKUP($M239,Languages!$A$1:$G$5042,5,FALSE),IF(Declaration!$I$4="Japanese",VLOOKUP($M239,Languages!$A$1:$G$5042,6,FALSE),IF(Declaration!$I$4="Portugese",VLOOKUP($M239,Languages!$A$1:$G$5042,7,FALSE)))))))))</f>
        <v>Nigeria</v>
      </c>
      <c r="D239" s="199"/>
      <c r="E239" s="199"/>
      <c r="H239">
        <f t="shared" si="13"/>
        <v>0</v>
      </c>
      <c r="L239" t="s">
        <v>150</v>
      </c>
      <c r="M239" t="s">
        <v>1990</v>
      </c>
      <c r="N239" t="str">
        <f t="shared" si="14"/>
        <v>Gold</v>
      </c>
      <c r="O239" t="str">
        <f t="shared" si="15"/>
        <v>Gold</v>
      </c>
    </row>
    <row r="240" spans="2:15" ht="15" x14ac:dyDescent="0.35">
      <c r="B240" s="103" t="str">
        <f>IF(L240="","",IF(Declaration!$I$4="English",L240,IF(Declaration!$I$4="French",VLOOKUP($L240,Languages!$A$1:$G$5042,2,FALSE),IF(Declaration!$I$4="Spanish",VLOOKUP($L240,Languages!$A$1:$G$5042,3,FALSE),IF(Declaration!$I$4="German",VLOOKUP($L240,Languages!$A$1:$G$5042,4,FALSE),IF(Declaration!$I$4="Chinese",VLOOKUP($L240,Languages!$A$1:$G$5042,5,FALSE),IF(Declaration!$I$4="Japanese",VLOOKUP($L240,Languages!$A$1:$G$5042,6,FALSE),IF(Declaration!$I$4="Portugese",VLOOKUP($L240,Languages!$A$1:$G$5042,7,FALSE)))))))))</f>
        <v>Gold</v>
      </c>
      <c r="C240" s="103" t="str">
        <f>IF(M240="","",IF(Declaration!$I$4="English",M240,IF(Declaration!$I$4="French",VLOOKUP($M240,Languages!$A$1:$G$5042,2,FALSE),IF(Declaration!$I$4="Spanish",VLOOKUP($M240,Languages!$A$1:$G$5042,3,FALSE),IF(Declaration!$I$4="German",VLOOKUP($M240,Languages!$A$1:$G$5042,4,FALSE),IF(Declaration!$I$4="Chinese",VLOOKUP($M240,Languages!$A$1:$G$5042,5,FALSE),IF(Declaration!$I$4="Japanese",VLOOKUP($M240,Languages!$A$1:$G$5042,6,FALSE),IF(Declaration!$I$4="Portugese",VLOOKUP($M240,Languages!$A$1:$G$5042,7,FALSE)))))))))</f>
        <v>North Korea</v>
      </c>
      <c r="D240" s="199"/>
      <c r="E240" s="199"/>
      <c r="H240">
        <f t="shared" si="13"/>
        <v>0</v>
      </c>
      <c r="L240" t="s">
        <v>150</v>
      </c>
      <c r="M240" t="s">
        <v>5055</v>
      </c>
      <c r="N240" t="str">
        <f t="shared" si="14"/>
        <v>Gold</v>
      </c>
      <c r="O240" t="str">
        <f t="shared" si="15"/>
        <v>Gold</v>
      </c>
    </row>
    <row r="241" spans="2:15" ht="15" x14ac:dyDescent="0.35">
      <c r="B241" s="103" t="str">
        <f>IF(L241="","",IF(Declaration!$I$4="English",L241,IF(Declaration!$I$4="French",VLOOKUP($L241,Languages!$A$1:$G$5042,2,FALSE),IF(Declaration!$I$4="Spanish",VLOOKUP($L241,Languages!$A$1:$G$5042,3,FALSE),IF(Declaration!$I$4="German",VLOOKUP($L241,Languages!$A$1:$G$5042,4,FALSE),IF(Declaration!$I$4="Chinese",VLOOKUP($L241,Languages!$A$1:$G$5042,5,FALSE),IF(Declaration!$I$4="Japanese",VLOOKUP($L241,Languages!$A$1:$G$5042,6,FALSE),IF(Declaration!$I$4="Portugese",VLOOKUP($L241,Languages!$A$1:$G$5042,7,FALSE)))))))))</f>
        <v>Gold</v>
      </c>
      <c r="C241" s="103" t="str">
        <f>IF(M241="","",IF(Declaration!$I$4="English",M241,IF(Declaration!$I$4="French",VLOOKUP($M241,Languages!$A$1:$G$5042,2,FALSE),IF(Declaration!$I$4="Spanish",VLOOKUP($M241,Languages!$A$1:$G$5042,3,FALSE),IF(Declaration!$I$4="German",VLOOKUP($M241,Languages!$A$1:$G$5042,4,FALSE),IF(Declaration!$I$4="Chinese",VLOOKUP($M241,Languages!$A$1:$G$5042,5,FALSE),IF(Declaration!$I$4="Japanese",VLOOKUP($M241,Languages!$A$1:$G$5042,6,FALSE),IF(Declaration!$I$4="Portugese",VLOOKUP($M241,Languages!$A$1:$G$5042,7,FALSE)))))))))</f>
        <v>Peru</v>
      </c>
      <c r="D241" s="199"/>
      <c r="E241" s="199"/>
      <c r="H241">
        <f t="shared" si="13"/>
        <v>0</v>
      </c>
      <c r="L241" t="s">
        <v>150</v>
      </c>
      <c r="M241" t="s">
        <v>2043</v>
      </c>
      <c r="N241" t="str">
        <f t="shared" si="14"/>
        <v>Gold</v>
      </c>
      <c r="O241" t="str">
        <f t="shared" si="15"/>
        <v>Gold</v>
      </c>
    </row>
    <row r="242" spans="2:15" ht="15" x14ac:dyDescent="0.35">
      <c r="B242" s="103" t="str">
        <f>IF(L242="","",IF(Declaration!$I$4="English",L242,IF(Declaration!$I$4="French",VLOOKUP($L242,Languages!$A$1:$G$5042,2,FALSE),IF(Declaration!$I$4="Spanish",VLOOKUP($L242,Languages!$A$1:$G$5042,3,FALSE),IF(Declaration!$I$4="German",VLOOKUP($L242,Languages!$A$1:$G$5042,4,FALSE),IF(Declaration!$I$4="Chinese",VLOOKUP($L242,Languages!$A$1:$G$5042,5,FALSE),IF(Declaration!$I$4="Japanese",VLOOKUP($L242,Languages!$A$1:$G$5042,6,FALSE),IF(Declaration!$I$4="Portugese",VLOOKUP($L242,Languages!$A$1:$G$5042,7,FALSE)))))))))</f>
        <v>Gold</v>
      </c>
      <c r="C242" s="103" t="str">
        <f>IF(M242="","",IF(Declaration!$I$4="English",M242,IF(Declaration!$I$4="French",VLOOKUP($M242,Languages!$A$1:$G$5042,2,FALSE),IF(Declaration!$I$4="Spanish",VLOOKUP($M242,Languages!$A$1:$G$5042,3,FALSE),IF(Declaration!$I$4="German",VLOOKUP($M242,Languages!$A$1:$G$5042,4,FALSE),IF(Declaration!$I$4="Chinese",VLOOKUP($M242,Languages!$A$1:$G$5042,5,FALSE),IF(Declaration!$I$4="Japanese",VLOOKUP($M242,Languages!$A$1:$G$5042,6,FALSE),IF(Declaration!$I$4="Portugese",VLOOKUP($M242,Languages!$A$1:$G$5042,7,FALSE)))))))))</f>
        <v>Philippines</v>
      </c>
      <c r="D242" s="199"/>
      <c r="E242" s="199"/>
      <c r="H242">
        <f t="shared" si="13"/>
        <v>0</v>
      </c>
      <c r="L242" t="s">
        <v>150</v>
      </c>
      <c r="M242" t="s">
        <v>2048</v>
      </c>
      <c r="N242" t="str">
        <f t="shared" si="14"/>
        <v>Gold</v>
      </c>
      <c r="O242" t="str">
        <f t="shared" si="15"/>
        <v>Gold</v>
      </c>
    </row>
    <row r="243" spans="2:15" ht="15" x14ac:dyDescent="0.35">
      <c r="B243" s="103" t="str">
        <f>IF(L243="","",IF(Declaration!$I$4="English",L243,IF(Declaration!$I$4="French",VLOOKUP($L243,Languages!$A$1:$G$5042,2,FALSE),IF(Declaration!$I$4="Spanish",VLOOKUP($L243,Languages!$A$1:$G$5042,3,FALSE),IF(Declaration!$I$4="German",VLOOKUP($L243,Languages!$A$1:$G$5042,4,FALSE),IF(Declaration!$I$4="Chinese",VLOOKUP($L243,Languages!$A$1:$G$5042,5,FALSE),IF(Declaration!$I$4="Japanese",VLOOKUP($L243,Languages!$A$1:$G$5042,6,FALSE),IF(Declaration!$I$4="Portugese",VLOOKUP($L243,Languages!$A$1:$G$5042,7,FALSE)))))))))</f>
        <v>Gold</v>
      </c>
      <c r="C243" s="103" t="str">
        <f>IF(M243="","",IF(Declaration!$I$4="English",M243,IF(Declaration!$I$4="French",VLOOKUP($M243,Languages!$A$1:$G$5042,2,FALSE),IF(Declaration!$I$4="Spanish",VLOOKUP($M243,Languages!$A$1:$G$5042,3,FALSE),IF(Declaration!$I$4="German",VLOOKUP($M243,Languages!$A$1:$G$5042,4,FALSE),IF(Declaration!$I$4="Chinese",VLOOKUP($M243,Languages!$A$1:$G$5042,5,FALSE),IF(Declaration!$I$4="Japanese",VLOOKUP($M243,Languages!$A$1:$G$5042,6,FALSE),IF(Declaration!$I$4="Portugese",VLOOKUP($M243,Languages!$A$1:$G$5042,7,FALSE)))))))))</f>
        <v>Senegal</v>
      </c>
      <c r="D243" s="199"/>
      <c r="E243" s="199"/>
      <c r="H243">
        <f t="shared" si="13"/>
        <v>0</v>
      </c>
      <c r="L243" t="s">
        <v>150</v>
      </c>
      <c r="M243" t="s">
        <v>2129</v>
      </c>
      <c r="N243" t="str">
        <f t="shared" si="14"/>
        <v>Gold</v>
      </c>
      <c r="O243" t="str">
        <f t="shared" si="15"/>
        <v>Gold</v>
      </c>
    </row>
    <row r="244" spans="2:15" ht="15" x14ac:dyDescent="0.35">
      <c r="B244" s="103" t="str">
        <f>IF(L244="","",IF(Declaration!$I$4="English",L244,IF(Declaration!$I$4="French",VLOOKUP($L244,Languages!$A$1:$G$5042,2,FALSE),IF(Declaration!$I$4="Spanish",VLOOKUP($L244,Languages!$A$1:$G$5042,3,FALSE),IF(Declaration!$I$4="German",VLOOKUP($L244,Languages!$A$1:$G$5042,4,FALSE),IF(Declaration!$I$4="Chinese",VLOOKUP($L244,Languages!$A$1:$G$5042,5,FALSE),IF(Declaration!$I$4="Japanese",VLOOKUP($L244,Languages!$A$1:$G$5042,6,FALSE),IF(Declaration!$I$4="Portugese",VLOOKUP($L244,Languages!$A$1:$G$5042,7,FALSE)))))))))</f>
        <v>Gold</v>
      </c>
      <c r="C244" s="103" t="str">
        <f>IF(M244="","",IF(Declaration!$I$4="English",M244,IF(Declaration!$I$4="French",VLOOKUP($M244,Languages!$A$1:$G$5042,2,FALSE),IF(Declaration!$I$4="Spanish",VLOOKUP($M244,Languages!$A$1:$G$5042,3,FALSE),IF(Declaration!$I$4="German",VLOOKUP($M244,Languages!$A$1:$G$5042,4,FALSE),IF(Declaration!$I$4="Chinese",VLOOKUP($M244,Languages!$A$1:$G$5042,5,FALSE),IF(Declaration!$I$4="Japanese",VLOOKUP($M244,Languages!$A$1:$G$5042,6,FALSE),IF(Declaration!$I$4="Portugese",VLOOKUP($M244,Languages!$A$1:$G$5042,7,FALSE)))))))))</f>
        <v>Sudan</v>
      </c>
      <c r="D244" s="199"/>
      <c r="E244" s="199"/>
      <c r="H244">
        <f t="shared" si="13"/>
        <v>0</v>
      </c>
      <c r="L244" t="s">
        <v>150</v>
      </c>
      <c r="M244" t="s">
        <v>2212</v>
      </c>
      <c r="N244" t="str">
        <f t="shared" si="14"/>
        <v>Gold</v>
      </c>
      <c r="O244" t="str">
        <f t="shared" si="15"/>
        <v>Gold</v>
      </c>
    </row>
    <row r="245" spans="2:15" ht="15" x14ac:dyDescent="0.35">
      <c r="B245" s="103" t="str">
        <f>IF(L245="","",IF(Declaration!$I$4="English",L245,IF(Declaration!$I$4="French",VLOOKUP($L245,Languages!$A$1:$G$5042,2,FALSE),IF(Declaration!$I$4="Spanish",VLOOKUP($L245,Languages!$A$1:$G$5042,3,FALSE),IF(Declaration!$I$4="German",VLOOKUP($L245,Languages!$A$1:$G$5042,4,FALSE),IF(Declaration!$I$4="Chinese",VLOOKUP($L245,Languages!$A$1:$G$5042,5,FALSE),IF(Declaration!$I$4="Japanese",VLOOKUP($L245,Languages!$A$1:$G$5042,6,FALSE),IF(Declaration!$I$4="Portugese",VLOOKUP($L245,Languages!$A$1:$G$5042,7,FALSE)))))))))</f>
        <v>Gold</v>
      </c>
      <c r="C245" s="103" t="str">
        <f>IF(M245="","",IF(Declaration!$I$4="English",M245,IF(Declaration!$I$4="French",VLOOKUP($M245,Languages!$A$1:$G$5042,2,FALSE),IF(Declaration!$I$4="Spanish",VLOOKUP($M245,Languages!$A$1:$G$5042,3,FALSE),IF(Declaration!$I$4="German",VLOOKUP($M245,Languages!$A$1:$G$5042,4,FALSE),IF(Declaration!$I$4="Chinese",VLOOKUP($M245,Languages!$A$1:$G$5042,5,FALSE),IF(Declaration!$I$4="Japanese",VLOOKUP($M245,Languages!$A$1:$G$5042,6,FALSE),IF(Declaration!$I$4="Portugese",VLOOKUP($M245,Languages!$A$1:$G$5042,7,FALSE)))))))))</f>
        <v>Suriname</v>
      </c>
      <c r="D245" s="199"/>
      <c r="E245" s="199"/>
      <c r="H245">
        <f t="shared" si="13"/>
        <v>0</v>
      </c>
      <c r="L245" t="s">
        <v>150</v>
      </c>
      <c r="M245" t="s">
        <v>2218</v>
      </c>
      <c r="N245" t="str">
        <f t="shared" si="14"/>
        <v>Gold</v>
      </c>
      <c r="O245" t="str">
        <f t="shared" si="15"/>
        <v>Gold</v>
      </c>
    </row>
    <row r="246" spans="2:15" ht="15" x14ac:dyDescent="0.35">
      <c r="B246" s="103" t="str">
        <f>IF(L246="","",IF(Declaration!$I$4="English",L246,IF(Declaration!$I$4="French",VLOOKUP($L246,Languages!$A$1:$G$5042,2,FALSE),IF(Declaration!$I$4="Spanish",VLOOKUP($L246,Languages!$A$1:$G$5042,3,FALSE),IF(Declaration!$I$4="German",VLOOKUP($L246,Languages!$A$1:$G$5042,4,FALSE),IF(Declaration!$I$4="Chinese",VLOOKUP($L246,Languages!$A$1:$G$5042,5,FALSE),IF(Declaration!$I$4="Japanese",VLOOKUP($L246,Languages!$A$1:$G$5042,6,FALSE),IF(Declaration!$I$4="Portugese",VLOOKUP($L246,Languages!$A$1:$G$5042,7,FALSE)))))))))</f>
        <v>Gold</v>
      </c>
      <c r="C246" s="103" t="str">
        <f>IF(M246="","",IF(Declaration!$I$4="English",M246,IF(Declaration!$I$4="French",VLOOKUP($M246,Languages!$A$1:$G$5042,2,FALSE),IF(Declaration!$I$4="Spanish",VLOOKUP($M246,Languages!$A$1:$G$5042,3,FALSE),IF(Declaration!$I$4="German",VLOOKUP($M246,Languages!$A$1:$G$5042,4,FALSE),IF(Declaration!$I$4="Chinese",VLOOKUP($M246,Languages!$A$1:$G$5042,5,FALSE),IF(Declaration!$I$4="Japanese",VLOOKUP($M246,Languages!$A$1:$G$5042,6,FALSE),IF(Declaration!$I$4="Portugese",VLOOKUP($M246,Languages!$A$1:$G$5042,7,FALSE)))))))))</f>
        <v>Tanzania</v>
      </c>
      <c r="D246" s="199"/>
      <c r="E246" s="199"/>
      <c r="H246">
        <f t="shared" si="13"/>
        <v>0</v>
      </c>
      <c r="L246" t="s">
        <v>150</v>
      </c>
      <c r="M246" t="s">
        <v>5069</v>
      </c>
      <c r="N246" t="str">
        <f t="shared" si="14"/>
        <v>Gold</v>
      </c>
      <c r="O246" t="str">
        <f t="shared" si="15"/>
        <v>Gold</v>
      </c>
    </row>
    <row r="247" spans="2:15" ht="15" x14ac:dyDescent="0.35">
      <c r="B247" s="103" t="str">
        <f>IF(L247="","",IF(Declaration!$I$4="English",L247,IF(Declaration!$I$4="French",VLOOKUP($L247,Languages!$A$1:$G$5042,2,FALSE),IF(Declaration!$I$4="Spanish",VLOOKUP($L247,Languages!$A$1:$G$5042,3,FALSE),IF(Declaration!$I$4="German",VLOOKUP($L247,Languages!$A$1:$G$5042,4,FALSE),IF(Declaration!$I$4="Chinese",VLOOKUP($L247,Languages!$A$1:$G$5042,5,FALSE),IF(Declaration!$I$4="Japanese",VLOOKUP($L247,Languages!$A$1:$G$5042,6,FALSE),IF(Declaration!$I$4="Portugese",VLOOKUP($L247,Languages!$A$1:$G$5042,7,FALSE)))))))))</f>
        <v>Gold</v>
      </c>
      <c r="C247" s="103" t="str">
        <f>IF(M247="","",IF(Declaration!$I$4="English",M247,IF(Declaration!$I$4="French",VLOOKUP($M247,Languages!$A$1:$G$5042,2,FALSE),IF(Declaration!$I$4="Spanish",VLOOKUP($M247,Languages!$A$1:$G$5042,3,FALSE),IF(Declaration!$I$4="German",VLOOKUP($M247,Languages!$A$1:$G$5042,4,FALSE),IF(Declaration!$I$4="Chinese",VLOOKUP($M247,Languages!$A$1:$G$5042,5,FALSE),IF(Declaration!$I$4="Japanese",VLOOKUP($M247,Languages!$A$1:$G$5042,6,FALSE),IF(Declaration!$I$4="Portugese",VLOOKUP($M247,Languages!$A$1:$G$5042,7,FALSE)))))))))</f>
        <v>Uganda</v>
      </c>
      <c r="D247" s="199"/>
      <c r="E247" s="199"/>
      <c r="H247">
        <f t="shared" si="13"/>
        <v>0</v>
      </c>
      <c r="L247" t="s">
        <v>150</v>
      </c>
      <c r="M247" t="s">
        <v>2308</v>
      </c>
      <c r="N247" t="str">
        <f t="shared" si="14"/>
        <v>Gold</v>
      </c>
      <c r="O247" t="str">
        <f t="shared" si="15"/>
        <v>Gold</v>
      </c>
    </row>
    <row r="248" spans="2:15" ht="15" x14ac:dyDescent="0.35">
      <c r="B248" s="103" t="str">
        <f>IF(L248="","",IF(Declaration!$I$4="English",L248,IF(Declaration!$I$4="French",VLOOKUP($L248,Languages!$A$1:$G$5042,2,FALSE),IF(Declaration!$I$4="Spanish",VLOOKUP($L248,Languages!$A$1:$G$5042,3,FALSE),IF(Declaration!$I$4="German",VLOOKUP($L248,Languages!$A$1:$G$5042,4,FALSE),IF(Declaration!$I$4="Chinese",VLOOKUP($L248,Languages!$A$1:$G$5042,5,FALSE),IF(Declaration!$I$4="Japanese",VLOOKUP($L248,Languages!$A$1:$G$5042,6,FALSE),IF(Declaration!$I$4="Portugese",VLOOKUP($L248,Languages!$A$1:$G$5042,7,FALSE)))))))))</f>
        <v>Gold</v>
      </c>
      <c r="C248" s="103" t="str">
        <f>IF(M248="","",IF(Declaration!$I$4="English",M248,IF(Declaration!$I$4="French",VLOOKUP($M248,Languages!$A$1:$G$5042,2,FALSE),IF(Declaration!$I$4="Spanish",VLOOKUP($M248,Languages!$A$1:$G$5042,3,FALSE),IF(Declaration!$I$4="German",VLOOKUP($M248,Languages!$A$1:$G$5042,4,FALSE),IF(Declaration!$I$4="Chinese",VLOOKUP($M248,Languages!$A$1:$G$5042,5,FALSE),IF(Declaration!$I$4="Japanese",VLOOKUP($M248,Languages!$A$1:$G$5042,6,FALSE),IF(Declaration!$I$4="Portugese",VLOOKUP($M248,Languages!$A$1:$G$5042,7,FALSE)))))))))</f>
        <v>Venezuela</v>
      </c>
      <c r="D248" s="199"/>
      <c r="E248" s="199"/>
      <c r="H248">
        <f t="shared" si="13"/>
        <v>0</v>
      </c>
      <c r="L248" t="s">
        <v>150</v>
      </c>
      <c r="M248" t="s">
        <v>5089</v>
      </c>
      <c r="N248" t="str">
        <f t="shared" si="14"/>
        <v>Gold</v>
      </c>
      <c r="O248" t="str">
        <f t="shared" si="15"/>
        <v>Gold</v>
      </c>
    </row>
    <row r="249" spans="2:15" ht="15" x14ac:dyDescent="0.35">
      <c r="B249" s="103" t="str">
        <f>IF(L249="","",IF(Declaration!$I$4="English",L249,IF(Declaration!$I$4="French",VLOOKUP($L249,Languages!$A$1:$G$5042,2,FALSE),IF(Declaration!$I$4="Spanish",VLOOKUP($L249,Languages!$A$1:$G$5042,3,FALSE),IF(Declaration!$I$4="German",VLOOKUP($L249,Languages!$A$1:$G$5042,4,FALSE),IF(Declaration!$I$4="Chinese",VLOOKUP($L249,Languages!$A$1:$G$5042,5,FALSE),IF(Declaration!$I$4="Japanese",VLOOKUP($L249,Languages!$A$1:$G$5042,6,FALSE),IF(Declaration!$I$4="Portugese",VLOOKUP($L249,Languages!$A$1:$G$5042,7,FALSE)))))))))</f>
        <v>Gold</v>
      </c>
      <c r="C249" s="103" t="str">
        <f>IF(M249="","",IF(Declaration!$I$4="English",M249,IF(Declaration!$I$4="French",VLOOKUP($M249,Languages!$A$1:$G$5042,2,FALSE),IF(Declaration!$I$4="Spanish",VLOOKUP($M249,Languages!$A$1:$G$5042,3,FALSE),IF(Declaration!$I$4="German",VLOOKUP($M249,Languages!$A$1:$G$5042,4,FALSE),IF(Declaration!$I$4="Chinese",VLOOKUP($M249,Languages!$A$1:$G$5042,5,FALSE),IF(Declaration!$I$4="Japanese",VLOOKUP($M249,Languages!$A$1:$G$5042,6,FALSE),IF(Declaration!$I$4="Portugese",VLOOKUP($M249,Languages!$A$1:$G$5042,7,FALSE)))))))))</f>
        <v>Zimbabwe</v>
      </c>
      <c r="D249" s="199"/>
      <c r="E249" s="199"/>
      <c r="H249">
        <f t="shared" si="13"/>
        <v>0</v>
      </c>
      <c r="L249" t="s">
        <v>150</v>
      </c>
      <c r="M249" t="s">
        <v>2376</v>
      </c>
      <c r="N249" t="str">
        <f t="shared" si="14"/>
        <v>Gold</v>
      </c>
      <c r="O249" t="str">
        <f t="shared" si="15"/>
        <v>Gold</v>
      </c>
    </row>
    <row r="250" spans="2:15" ht="15" x14ac:dyDescent="0.35">
      <c r="B250" s="103" t="str">
        <f>IF(L250="","",IF(Declaration!$I$4="English",L250,IF(Declaration!$I$4="French",VLOOKUP($L250,Languages!$A$1:$G$5042,2,FALSE),IF(Declaration!$I$4="Spanish",VLOOKUP($L250,Languages!$A$1:$G$5042,3,FALSE),IF(Declaration!$I$4="German",VLOOKUP($L250,Languages!$A$1:$G$5042,4,FALSE),IF(Declaration!$I$4="Chinese",VLOOKUP($L250,Languages!$A$1:$G$5042,5,FALSE),IF(Declaration!$I$4="Japanese",VLOOKUP($L250,Languages!$A$1:$G$5042,6,FALSE),IF(Declaration!$I$4="Portugese",VLOOKUP($L250,Languages!$A$1:$G$5042,7,FALSE)))))))))</f>
        <v>Granite</v>
      </c>
      <c r="C250" s="103" t="str">
        <f>IF(M250="","",IF(Declaration!$I$4="English",M250,IF(Declaration!$I$4="French",VLOOKUP($M250,Languages!$A$1:$G$5042,2,FALSE),IF(Declaration!$I$4="Spanish",VLOOKUP($M250,Languages!$A$1:$G$5042,3,FALSE),IF(Declaration!$I$4="German",VLOOKUP($M250,Languages!$A$1:$G$5042,4,FALSE),IF(Declaration!$I$4="Chinese",VLOOKUP($M250,Languages!$A$1:$G$5042,5,FALSE),IF(Declaration!$I$4="Japanese",VLOOKUP($M250,Languages!$A$1:$G$5042,6,FALSE),IF(Declaration!$I$4="Portugese",VLOOKUP($M250,Languages!$A$1:$G$5042,7,FALSE)))))))))</f>
        <v>Burkina Faso</v>
      </c>
      <c r="D250" s="199"/>
      <c r="E250" s="199"/>
      <c r="H250">
        <f t="shared" si="13"/>
        <v>0</v>
      </c>
      <c r="L250" t="s">
        <v>151</v>
      </c>
      <c r="M250" t="s">
        <v>1400</v>
      </c>
      <c r="N250" t="str">
        <f t="shared" si="14"/>
        <v>Granite</v>
      </c>
      <c r="O250" t="str">
        <f t="shared" si="15"/>
        <v>Granite</v>
      </c>
    </row>
    <row r="251" spans="2:15" ht="15" x14ac:dyDescent="0.35">
      <c r="B251" s="103" t="str">
        <f>IF(L251="","",IF(Declaration!$I$4="English",L251,IF(Declaration!$I$4="French",VLOOKUP($L251,Languages!$A$1:$G$5042,2,FALSE),IF(Declaration!$I$4="Spanish",VLOOKUP($L251,Languages!$A$1:$G$5042,3,FALSE),IF(Declaration!$I$4="German",VLOOKUP($L251,Languages!$A$1:$G$5042,4,FALSE),IF(Declaration!$I$4="Chinese",VLOOKUP($L251,Languages!$A$1:$G$5042,5,FALSE),IF(Declaration!$I$4="Japanese",VLOOKUP($L251,Languages!$A$1:$G$5042,6,FALSE),IF(Declaration!$I$4="Portugese",VLOOKUP($L251,Languages!$A$1:$G$5042,7,FALSE)))))))))</f>
        <v>Granite</v>
      </c>
      <c r="C251" s="103" t="str">
        <f>IF(M251="","",IF(Declaration!$I$4="English",M251,IF(Declaration!$I$4="French",VLOOKUP($M251,Languages!$A$1:$G$5042,2,FALSE),IF(Declaration!$I$4="Spanish",VLOOKUP($M251,Languages!$A$1:$G$5042,3,FALSE),IF(Declaration!$I$4="German",VLOOKUP($M251,Languages!$A$1:$G$5042,4,FALSE),IF(Declaration!$I$4="Chinese",VLOOKUP($M251,Languages!$A$1:$G$5042,5,FALSE),IF(Declaration!$I$4="Japanese",VLOOKUP($M251,Languages!$A$1:$G$5042,6,FALSE),IF(Declaration!$I$4="Portugese",VLOOKUP($M251,Languages!$A$1:$G$5042,7,FALSE)))))))))</f>
        <v>Nigeria</v>
      </c>
      <c r="D251" s="199"/>
      <c r="E251" s="199"/>
      <c r="H251">
        <f t="shared" si="13"/>
        <v>0</v>
      </c>
      <c r="L251" t="s">
        <v>151</v>
      </c>
      <c r="M251" t="s">
        <v>1990</v>
      </c>
      <c r="N251" t="str">
        <f t="shared" si="14"/>
        <v>Granite</v>
      </c>
      <c r="O251" t="str">
        <f t="shared" si="15"/>
        <v>Granite</v>
      </c>
    </row>
    <row r="252" spans="2:15" ht="15" x14ac:dyDescent="0.35">
      <c r="B252" s="103" t="str">
        <f>IF(L252="","",IF(Declaration!$I$4="English",L252,IF(Declaration!$I$4="French",VLOOKUP($L252,Languages!$A$1:$G$5042,2,FALSE),IF(Declaration!$I$4="Spanish",VLOOKUP($L252,Languages!$A$1:$G$5042,3,FALSE),IF(Declaration!$I$4="German",VLOOKUP($L252,Languages!$A$1:$G$5042,4,FALSE),IF(Declaration!$I$4="Chinese",VLOOKUP($L252,Languages!$A$1:$G$5042,5,FALSE),IF(Declaration!$I$4="Japanese",VLOOKUP($L252,Languages!$A$1:$G$5042,6,FALSE),IF(Declaration!$I$4="Portugese",VLOOKUP($L252,Languages!$A$1:$G$5042,7,FALSE)))))))))</f>
        <v>Granite</v>
      </c>
      <c r="C252" s="103" t="str">
        <f>IF(M252="","",IF(Declaration!$I$4="English",M252,IF(Declaration!$I$4="French",VLOOKUP($M252,Languages!$A$1:$G$5042,2,FALSE),IF(Declaration!$I$4="Spanish",VLOOKUP($M252,Languages!$A$1:$G$5042,3,FALSE),IF(Declaration!$I$4="German",VLOOKUP($M252,Languages!$A$1:$G$5042,4,FALSE),IF(Declaration!$I$4="Chinese",VLOOKUP($M252,Languages!$A$1:$G$5042,5,FALSE),IF(Declaration!$I$4="Japanese",VLOOKUP($M252,Languages!$A$1:$G$5042,6,FALSE),IF(Declaration!$I$4="Portugese",VLOOKUP($M252,Languages!$A$1:$G$5042,7,FALSE)))))))))</f>
        <v>Sierra Leone</v>
      </c>
      <c r="D252" s="199"/>
      <c r="E252" s="199"/>
      <c r="H252">
        <f t="shared" si="13"/>
        <v>0</v>
      </c>
      <c r="L252" t="s">
        <v>151</v>
      </c>
      <c r="M252" t="s">
        <v>2144</v>
      </c>
      <c r="N252" t="str">
        <f t="shared" si="14"/>
        <v>Granite</v>
      </c>
      <c r="O252" t="str">
        <f t="shared" si="15"/>
        <v>Granite</v>
      </c>
    </row>
    <row r="253" spans="2:15" ht="15" x14ac:dyDescent="0.35">
      <c r="B253" s="103" t="str">
        <f>IF(L253="","",IF(Declaration!$I$4="English",L253,IF(Declaration!$I$4="French",VLOOKUP($L253,Languages!$A$1:$G$5042,2,FALSE),IF(Declaration!$I$4="Spanish",VLOOKUP($L253,Languages!$A$1:$G$5042,3,FALSE),IF(Declaration!$I$4="German",VLOOKUP($L253,Languages!$A$1:$G$5042,4,FALSE),IF(Declaration!$I$4="Chinese",VLOOKUP($L253,Languages!$A$1:$G$5042,5,FALSE),IF(Declaration!$I$4="Japanese",VLOOKUP($L253,Languages!$A$1:$G$5042,6,FALSE),IF(Declaration!$I$4="Portugese",VLOOKUP($L253,Languages!$A$1:$G$5042,7,FALSE)))))))))</f>
        <v>Granite (crushed)</v>
      </c>
      <c r="C253" s="103" t="str">
        <f>IF(M253="","",IF(Declaration!$I$4="English",M253,IF(Declaration!$I$4="French",VLOOKUP($M253,Languages!$A$1:$G$5042,2,FALSE),IF(Declaration!$I$4="Spanish",VLOOKUP($M253,Languages!$A$1:$G$5042,3,FALSE),IF(Declaration!$I$4="German",VLOOKUP($M253,Languages!$A$1:$G$5042,4,FALSE),IF(Declaration!$I$4="Chinese",VLOOKUP($M253,Languages!$A$1:$G$5042,5,FALSE),IF(Declaration!$I$4="Japanese",VLOOKUP($M253,Languages!$A$1:$G$5042,6,FALSE),IF(Declaration!$I$4="Portugese",VLOOKUP($M253,Languages!$A$1:$G$5042,7,FALSE)))))))))</f>
        <v>Benin</v>
      </c>
      <c r="D253" s="199"/>
      <c r="E253" s="199"/>
      <c r="H253">
        <f t="shared" si="13"/>
        <v>0</v>
      </c>
      <c r="L253" t="s">
        <v>152</v>
      </c>
      <c r="M253" t="s">
        <v>1354</v>
      </c>
      <c r="N253" t="str">
        <f t="shared" si="14"/>
        <v>Granite (crushed)</v>
      </c>
      <c r="O253" t="str">
        <f t="shared" si="15"/>
        <v>Granite (crushed)</v>
      </c>
    </row>
    <row r="254" spans="2:15" ht="15" x14ac:dyDescent="0.35">
      <c r="B254" s="103" t="str">
        <f>IF(L254="","",IF(Declaration!$I$4="English",L254,IF(Declaration!$I$4="French",VLOOKUP($L254,Languages!$A$1:$G$5042,2,FALSE),IF(Declaration!$I$4="Spanish",VLOOKUP($L254,Languages!$A$1:$G$5042,3,FALSE),IF(Declaration!$I$4="German",VLOOKUP($L254,Languages!$A$1:$G$5042,4,FALSE),IF(Declaration!$I$4="Chinese",VLOOKUP($L254,Languages!$A$1:$G$5042,5,FALSE),IF(Declaration!$I$4="Japanese",VLOOKUP($L254,Languages!$A$1:$G$5042,6,FALSE),IF(Declaration!$I$4="Portugese",VLOOKUP($L254,Languages!$A$1:$G$5042,7,FALSE)))))))))</f>
        <v>Grapes</v>
      </c>
      <c r="C254" s="103" t="str">
        <f>IF(M254="","",IF(Declaration!$I$4="English",M254,IF(Declaration!$I$4="French",VLOOKUP($M254,Languages!$A$1:$G$5042,2,FALSE),IF(Declaration!$I$4="Spanish",VLOOKUP($M254,Languages!$A$1:$G$5042,3,FALSE),IF(Declaration!$I$4="German",VLOOKUP($M254,Languages!$A$1:$G$5042,4,FALSE),IF(Declaration!$I$4="Chinese",VLOOKUP($M254,Languages!$A$1:$G$5042,5,FALSE),IF(Declaration!$I$4="Japanese",VLOOKUP($M254,Languages!$A$1:$G$5042,6,FALSE),IF(Declaration!$I$4="Portugese",VLOOKUP($M254,Languages!$A$1:$G$5042,7,FALSE)))))))))</f>
        <v>Argentina</v>
      </c>
      <c r="D254" s="199"/>
      <c r="E254" s="199"/>
      <c r="H254">
        <f t="shared" si="13"/>
        <v>0</v>
      </c>
      <c r="L254" t="s">
        <v>49</v>
      </c>
      <c r="M254" t="s">
        <v>1287</v>
      </c>
      <c r="N254" t="str">
        <f t="shared" si="14"/>
        <v>Grapes</v>
      </c>
      <c r="O254" t="str">
        <f t="shared" si="15"/>
        <v>Grapes</v>
      </c>
    </row>
    <row r="255" spans="2:15" ht="15" x14ac:dyDescent="0.35">
      <c r="B255" s="103" t="str">
        <f>IF(L255="","",IF(Declaration!$I$4="English",L255,IF(Declaration!$I$4="French",VLOOKUP($L255,Languages!$A$1:$G$5042,2,FALSE),IF(Declaration!$I$4="Spanish",VLOOKUP($L255,Languages!$A$1:$G$5042,3,FALSE),IF(Declaration!$I$4="German",VLOOKUP($L255,Languages!$A$1:$G$5042,4,FALSE),IF(Declaration!$I$4="Chinese",VLOOKUP($L255,Languages!$A$1:$G$5042,5,FALSE),IF(Declaration!$I$4="Japanese",VLOOKUP($L255,Languages!$A$1:$G$5042,6,FALSE),IF(Declaration!$I$4="Portugese",VLOOKUP($L255,Languages!$A$1:$G$5042,7,FALSE)))))))))</f>
        <v>Grapes</v>
      </c>
      <c r="C255" s="103" t="str">
        <f>IF(M255="","",IF(Declaration!$I$4="English",M255,IF(Declaration!$I$4="French",VLOOKUP($M255,Languages!$A$1:$G$5042,2,FALSE),IF(Declaration!$I$4="Spanish",VLOOKUP($M255,Languages!$A$1:$G$5042,3,FALSE),IF(Declaration!$I$4="German",VLOOKUP($M255,Languages!$A$1:$G$5042,4,FALSE),IF(Declaration!$I$4="Chinese",VLOOKUP($M255,Languages!$A$1:$G$5042,5,FALSE),IF(Declaration!$I$4="Japanese",VLOOKUP($M255,Languages!$A$1:$G$5042,6,FALSE),IF(Declaration!$I$4="Portugese",VLOOKUP($M255,Languages!$A$1:$G$5042,7,FALSE)))))))))</f>
        <v>Colombia</v>
      </c>
      <c r="D255" s="199"/>
      <c r="E255" s="199"/>
      <c r="H255">
        <f t="shared" si="13"/>
        <v>0</v>
      </c>
      <c r="L255" t="s">
        <v>49</v>
      </c>
      <c r="M255" t="s">
        <v>1470</v>
      </c>
      <c r="N255" t="str">
        <f t="shared" si="14"/>
        <v>Grapes</v>
      </c>
      <c r="O255" t="str">
        <f t="shared" si="15"/>
        <v>Grapes</v>
      </c>
    </row>
    <row r="256" spans="2:15" ht="15" x14ac:dyDescent="0.35">
      <c r="B256" s="103" t="str">
        <f>IF(L256="","",IF(Declaration!$I$4="English",L256,IF(Declaration!$I$4="French",VLOOKUP($L256,Languages!$A$1:$G$5042,2,FALSE),IF(Declaration!$I$4="Spanish",VLOOKUP($L256,Languages!$A$1:$G$5042,3,FALSE),IF(Declaration!$I$4="German",VLOOKUP($L256,Languages!$A$1:$G$5042,4,FALSE),IF(Declaration!$I$4="Chinese",VLOOKUP($L256,Languages!$A$1:$G$5042,5,FALSE),IF(Declaration!$I$4="Japanese",VLOOKUP($L256,Languages!$A$1:$G$5042,6,FALSE),IF(Declaration!$I$4="Portugese",VLOOKUP($L256,Languages!$A$1:$G$5042,7,FALSE)))))))))</f>
        <v>Gravel (crushed stones)</v>
      </c>
      <c r="C256" s="103" t="str">
        <f>IF(M256="","",IF(Declaration!$I$4="English",M256,IF(Declaration!$I$4="French",VLOOKUP($M256,Languages!$A$1:$G$5042,2,FALSE),IF(Declaration!$I$4="Spanish",VLOOKUP($M256,Languages!$A$1:$G$5042,3,FALSE),IF(Declaration!$I$4="German",VLOOKUP($M256,Languages!$A$1:$G$5042,4,FALSE),IF(Declaration!$I$4="Chinese",VLOOKUP($M256,Languages!$A$1:$G$5042,5,FALSE),IF(Declaration!$I$4="Japanese",VLOOKUP($M256,Languages!$A$1:$G$5042,6,FALSE),IF(Declaration!$I$4="Portugese",VLOOKUP($M256,Languages!$A$1:$G$5042,7,FALSE)))))))))</f>
        <v>Guatemala</v>
      </c>
      <c r="D256" s="199"/>
      <c r="E256" s="199"/>
      <c r="H256">
        <f t="shared" si="13"/>
        <v>0</v>
      </c>
      <c r="L256" t="s">
        <v>153</v>
      </c>
      <c r="M256" t="s">
        <v>1659</v>
      </c>
      <c r="N256" t="str">
        <f t="shared" si="14"/>
        <v>Gravel (crushed stones)</v>
      </c>
      <c r="O256" t="str">
        <f t="shared" si="15"/>
        <v>Gravel (crushed stones)</v>
      </c>
    </row>
    <row r="257" spans="2:15" ht="15" x14ac:dyDescent="0.35">
      <c r="B257" s="103" t="str">
        <f>IF(L257="","",IF(Declaration!$I$4="English",L257,IF(Declaration!$I$4="French",VLOOKUP($L257,Languages!$A$1:$G$5042,2,FALSE),IF(Declaration!$I$4="Spanish",VLOOKUP($L257,Languages!$A$1:$G$5042,3,FALSE),IF(Declaration!$I$4="German",VLOOKUP($L257,Languages!$A$1:$G$5042,4,FALSE),IF(Declaration!$I$4="Chinese",VLOOKUP($L257,Languages!$A$1:$G$5042,5,FALSE),IF(Declaration!$I$4="Japanese",VLOOKUP($L257,Languages!$A$1:$G$5042,6,FALSE),IF(Declaration!$I$4="Portugese",VLOOKUP($L257,Languages!$A$1:$G$5042,7,FALSE)))))))))</f>
        <v>Gravel (crushed stones)</v>
      </c>
      <c r="C257" s="103" t="str">
        <f>IF(M257="","",IF(Declaration!$I$4="English",M257,IF(Declaration!$I$4="French",VLOOKUP($M257,Languages!$A$1:$G$5042,2,FALSE),IF(Declaration!$I$4="Spanish",VLOOKUP($M257,Languages!$A$1:$G$5042,3,FALSE),IF(Declaration!$I$4="German",VLOOKUP($M257,Languages!$A$1:$G$5042,4,FALSE),IF(Declaration!$I$4="Chinese",VLOOKUP($M257,Languages!$A$1:$G$5042,5,FALSE),IF(Declaration!$I$4="Japanese",VLOOKUP($M257,Languages!$A$1:$G$5042,6,FALSE),IF(Declaration!$I$4="Portugese",VLOOKUP($M257,Languages!$A$1:$G$5042,7,FALSE)))))))))</f>
        <v>Nicaragua</v>
      </c>
      <c r="D257" s="199"/>
      <c r="E257" s="199"/>
      <c r="H257">
        <f t="shared" si="13"/>
        <v>0</v>
      </c>
      <c r="L257" t="s">
        <v>153</v>
      </c>
      <c r="M257" t="s">
        <v>1982</v>
      </c>
      <c r="N257" t="str">
        <f t="shared" si="14"/>
        <v>Gravel (crushed stones)</v>
      </c>
      <c r="O257" t="str">
        <f t="shared" si="15"/>
        <v>Gravel (crushed stones)</v>
      </c>
    </row>
    <row r="258" spans="2:15" ht="15" x14ac:dyDescent="0.35">
      <c r="B258" s="103" t="str">
        <f>IF(L258="","",IF(Declaration!$I$4="English",L258,IF(Declaration!$I$4="French",VLOOKUP($L258,Languages!$A$1:$G$5042,2,FALSE),IF(Declaration!$I$4="Spanish",VLOOKUP($L258,Languages!$A$1:$G$5042,3,FALSE),IF(Declaration!$I$4="German",VLOOKUP($L258,Languages!$A$1:$G$5042,4,FALSE),IF(Declaration!$I$4="Chinese",VLOOKUP($L258,Languages!$A$1:$G$5042,5,FALSE),IF(Declaration!$I$4="Japanese",VLOOKUP($L258,Languages!$A$1:$G$5042,6,FALSE),IF(Declaration!$I$4="Portugese",VLOOKUP($L258,Languages!$A$1:$G$5042,7,FALSE)))))))))</f>
        <v>Gravel (crushed stones)</v>
      </c>
      <c r="C258" s="103" t="str">
        <f>IF(M258="","",IF(Declaration!$I$4="English",M258,IF(Declaration!$I$4="French",VLOOKUP($M258,Languages!$A$1:$G$5042,2,FALSE),IF(Declaration!$I$4="Spanish",VLOOKUP($M258,Languages!$A$1:$G$5042,3,FALSE),IF(Declaration!$I$4="German",VLOOKUP($M258,Languages!$A$1:$G$5042,4,FALSE),IF(Declaration!$I$4="Chinese",VLOOKUP($M258,Languages!$A$1:$G$5042,5,FALSE),IF(Declaration!$I$4="Japanese",VLOOKUP($M258,Languages!$A$1:$G$5042,6,FALSE),IF(Declaration!$I$4="Portugese",VLOOKUP($M258,Languages!$A$1:$G$5042,7,FALSE)))))))))</f>
        <v>Nigeria</v>
      </c>
      <c r="D258" s="199"/>
      <c r="E258" s="199"/>
      <c r="H258">
        <f t="shared" si="13"/>
        <v>0</v>
      </c>
      <c r="L258" t="s">
        <v>153</v>
      </c>
      <c r="M258" t="s">
        <v>1990</v>
      </c>
      <c r="N258" t="str">
        <f t="shared" si="14"/>
        <v>Gravel (crushed stones)</v>
      </c>
      <c r="O258" t="str">
        <f t="shared" si="15"/>
        <v>Gravel (crushed stones)</v>
      </c>
    </row>
    <row r="259" spans="2:15" ht="15" x14ac:dyDescent="0.35">
      <c r="B259" s="103" t="str">
        <f>IF(L259="","",IF(Declaration!$I$4="English",L259,IF(Declaration!$I$4="French",VLOOKUP($L259,Languages!$A$1:$G$5042,2,FALSE),IF(Declaration!$I$4="Spanish",VLOOKUP($L259,Languages!$A$1:$G$5042,3,FALSE),IF(Declaration!$I$4="German",VLOOKUP($L259,Languages!$A$1:$G$5042,4,FALSE),IF(Declaration!$I$4="Chinese",VLOOKUP($L259,Languages!$A$1:$G$5042,5,FALSE),IF(Declaration!$I$4="Japanese",VLOOKUP($L259,Languages!$A$1:$G$5042,6,FALSE),IF(Declaration!$I$4="Portugese",VLOOKUP($L259,Languages!$A$1:$G$5042,7,FALSE)))))))))</f>
        <v>Gypsum (mineral)</v>
      </c>
      <c r="C259" s="103" t="str">
        <f>IF(M259="","",IF(Declaration!$I$4="English",M259,IF(Declaration!$I$4="French",VLOOKUP($M259,Languages!$A$1:$G$5042,2,FALSE),IF(Declaration!$I$4="Spanish",VLOOKUP($M259,Languages!$A$1:$G$5042,3,FALSE),IF(Declaration!$I$4="German",VLOOKUP($M259,Languages!$A$1:$G$5042,4,FALSE),IF(Declaration!$I$4="Chinese",VLOOKUP($M259,Languages!$A$1:$G$5042,5,FALSE),IF(Declaration!$I$4="Japanese",VLOOKUP($M259,Languages!$A$1:$G$5042,6,FALSE),IF(Declaration!$I$4="Portugese",VLOOKUP($M259,Languages!$A$1:$G$5042,7,FALSE)))))))))</f>
        <v>Niger</v>
      </c>
      <c r="D259" s="199"/>
      <c r="E259" s="199"/>
      <c r="H259">
        <f t="shared" si="13"/>
        <v>0</v>
      </c>
      <c r="L259" t="s">
        <v>154</v>
      </c>
      <c r="M259" t="s">
        <v>1986</v>
      </c>
      <c r="N259" t="str">
        <f t="shared" si="14"/>
        <v>Gypsum (mineral)</v>
      </c>
      <c r="O259" t="str">
        <f t="shared" si="15"/>
        <v>Gypsum (mineral)</v>
      </c>
    </row>
    <row r="260" spans="2:15" ht="15" x14ac:dyDescent="0.35">
      <c r="B260" s="103" t="str">
        <f>IF(L260="","",IF(Declaration!$I$4="English",L260,IF(Declaration!$I$4="French",VLOOKUP($L260,Languages!$A$1:$G$5042,2,FALSE),IF(Declaration!$I$4="Spanish",VLOOKUP($L260,Languages!$A$1:$G$5042,3,FALSE),IF(Declaration!$I$4="German",VLOOKUP($L260,Languages!$A$1:$G$5042,4,FALSE),IF(Declaration!$I$4="Chinese",VLOOKUP($L260,Languages!$A$1:$G$5042,5,FALSE),IF(Declaration!$I$4="Japanese",VLOOKUP($L260,Languages!$A$1:$G$5042,6,FALSE),IF(Declaration!$I$4="Portugese",VLOOKUP($L260,Languages!$A$1:$G$5042,7,FALSE)))))))))</f>
        <v>Hair Products</v>
      </c>
      <c r="C260" s="103" t="str">
        <f>IF(M260="","",IF(Declaration!$I$4="English",M260,IF(Declaration!$I$4="French",VLOOKUP($M260,Languages!$A$1:$G$5042,2,FALSE),IF(Declaration!$I$4="Spanish",VLOOKUP($M260,Languages!$A$1:$G$5042,3,FALSE),IF(Declaration!$I$4="German",VLOOKUP($M260,Languages!$A$1:$G$5042,4,FALSE),IF(Declaration!$I$4="Chinese",VLOOKUP($M260,Languages!$A$1:$G$5042,5,FALSE),IF(Declaration!$I$4="Japanese",VLOOKUP($M260,Languages!$A$1:$G$5042,6,FALSE),IF(Declaration!$I$4="Portugese",VLOOKUP($M260,Languages!$A$1:$G$5042,7,FALSE)))))))))</f>
        <v>China</v>
      </c>
      <c r="D260" s="199"/>
      <c r="E260" s="199"/>
      <c r="H260">
        <f t="shared" si="13"/>
        <v>0</v>
      </c>
      <c r="L260" t="s">
        <v>118</v>
      </c>
      <c r="M260" t="s">
        <v>1448</v>
      </c>
      <c r="N260" t="str">
        <f t="shared" si="14"/>
        <v>Hair Products</v>
      </c>
      <c r="O260" t="str">
        <f t="shared" si="15"/>
        <v>Hair Products</v>
      </c>
    </row>
    <row r="261" spans="2:15" ht="15" x14ac:dyDescent="0.35">
      <c r="B261" s="103" t="str">
        <f>IF(L261="","",IF(Declaration!$I$4="English",L261,IF(Declaration!$I$4="French",VLOOKUP($L261,Languages!$A$1:$G$5042,2,FALSE),IF(Declaration!$I$4="Spanish",VLOOKUP($L261,Languages!$A$1:$G$5042,3,FALSE),IF(Declaration!$I$4="German",VLOOKUP($L261,Languages!$A$1:$G$5042,4,FALSE),IF(Declaration!$I$4="Chinese",VLOOKUP($L261,Languages!$A$1:$G$5042,5,FALSE),IF(Declaration!$I$4="Japanese",VLOOKUP($L261,Languages!$A$1:$G$5042,6,FALSE),IF(Declaration!$I$4="Portugese",VLOOKUP($L261,Languages!$A$1:$G$5042,7,FALSE)))))))))</f>
        <v>Hazelnuts</v>
      </c>
      <c r="C261" s="103" t="str">
        <f>IF(M261="","",IF(Declaration!$I$4="English",M261,IF(Declaration!$I$4="French",VLOOKUP($M261,Languages!$A$1:$G$5042,2,FALSE),IF(Declaration!$I$4="Spanish",VLOOKUP($M261,Languages!$A$1:$G$5042,3,FALSE),IF(Declaration!$I$4="German",VLOOKUP($M261,Languages!$A$1:$G$5042,4,FALSE),IF(Declaration!$I$4="Chinese",VLOOKUP($M261,Languages!$A$1:$G$5042,5,FALSE),IF(Declaration!$I$4="Japanese",VLOOKUP($M261,Languages!$A$1:$G$5042,6,FALSE),IF(Declaration!$I$4="Portugese",VLOOKUP($M261,Languages!$A$1:$G$5042,7,FALSE)))))))))</f>
        <v>Turkey</v>
      </c>
      <c r="D261" s="199"/>
      <c r="E261" s="199"/>
      <c r="H261">
        <f t="shared" si="13"/>
        <v>0</v>
      </c>
      <c r="L261" t="s">
        <v>50</v>
      </c>
      <c r="M261" t="s">
        <v>2292</v>
      </c>
      <c r="N261" t="str">
        <f t="shared" si="14"/>
        <v>Hazelnuts</v>
      </c>
      <c r="O261" t="str">
        <f t="shared" si="15"/>
        <v>Hazelnuts</v>
      </c>
    </row>
    <row r="262" spans="2:15" ht="15" x14ac:dyDescent="0.35">
      <c r="B262" s="103" t="str">
        <f>IF(L262="","",IF(Declaration!$I$4="English",L262,IF(Declaration!$I$4="French",VLOOKUP($L262,Languages!$A$1:$G$5042,2,FALSE),IF(Declaration!$I$4="Spanish",VLOOKUP($L262,Languages!$A$1:$G$5042,3,FALSE),IF(Declaration!$I$4="German",VLOOKUP($L262,Languages!$A$1:$G$5042,4,FALSE),IF(Declaration!$I$4="Chinese",VLOOKUP($L262,Languages!$A$1:$G$5042,5,FALSE),IF(Declaration!$I$4="Japanese",VLOOKUP($L262,Languages!$A$1:$G$5042,6,FALSE),IF(Declaration!$I$4="Portugese",VLOOKUP($L262,Languages!$A$1:$G$5042,7,FALSE)))))))))</f>
        <v>Hogs</v>
      </c>
      <c r="C262" s="103" t="str">
        <f>IF(M262="","",IF(Declaration!$I$4="English",M262,IF(Declaration!$I$4="French",VLOOKUP($M262,Languages!$A$1:$G$5042,2,FALSE),IF(Declaration!$I$4="Spanish",VLOOKUP($M262,Languages!$A$1:$G$5042,3,FALSE),IF(Declaration!$I$4="German",VLOOKUP($M262,Languages!$A$1:$G$5042,4,FALSE),IF(Declaration!$I$4="Chinese",VLOOKUP($M262,Languages!$A$1:$G$5042,5,FALSE),IF(Declaration!$I$4="Japanese",VLOOKUP($M262,Languages!$A$1:$G$5042,6,FALSE),IF(Declaration!$I$4="Portugese",VLOOKUP($M262,Languages!$A$1:$G$5042,7,FALSE)))))))))</f>
        <v>Brazil</v>
      </c>
      <c r="D262" s="199"/>
      <c r="E262" s="199"/>
      <c r="H262">
        <f t="shared" ref="H262:H325" si="16">IF(E262 = $J$9, 1, 0)</f>
        <v>0</v>
      </c>
      <c r="L262" t="s">
        <v>51</v>
      </c>
      <c r="M262" t="s">
        <v>1383</v>
      </c>
      <c r="N262" t="str">
        <f t="shared" si="14"/>
        <v>Hogs</v>
      </c>
      <c r="O262" t="str">
        <f t="shared" si="15"/>
        <v>Hogs</v>
      </c>
    </row>
    <row r="263" spans="2:15" ht="15" x14ac:dyDescent="0.35">
      <c r="B263" s="103" t="str">
        <f>IF(L263="","",IF(Declaration!$I$4="English",L263,IF(Declaration!$I$4="French",VLOOKUP($L263,Languages!$A$1:$G$5042,2,FALSE),IF(Declaration!$I$4="Spanish",VLOOKUP($L263,Languages!$A$1:$G$5042,3,FALSE),IF(Declaration!$I$4="German",VLOOKUP($L263,Languages!$A$1:$G$5042,4,FALSE),IF(Declaration!$I$4="Chinese",VLOOKUP($L263,Languages!$A$1:$G$5042,5,FALSE),IF(Declaration!$I$4="Japanese",VLOOKUP($L263,Languages!$A$1:$G$5042,6,FALSE),IF(Declaration!$I$4="Portugese",VLOOKUP($L263,Languages!$A$1:$G$5042,7,FALSE)))))))))</f>
        <v>Hogs</v>
      </c>
      <c r="C263" s="103" t="str">
        <f>IF(M263="","",IF(Declaration!$I$4="English",M263,IF(Declaration!$I$4="French",VLOOKUP($M263,Languages!$A$1:$G$5042,2,FALSE),IF(Declaration!$I$4="Spanish",VLOOKUP($M263,Languages!$A$1:$G$5042,3,FALSE),IF(Declaration!$I$4="German",VLOOKUP($M263,Languages!$A$1:$G$5042,4,FALSE),IF(Declaration!$I$4="Chinese",VLOOKUP($M263,Languages!$A$1:$G$5042,5,FALSE),IF(Declaration!$I$4="Japanese",VLOOKUP($M263,Languages!$A$1:$G$5042,6,FALSE),IF(Declaration!$I$4="Portugese",VLOOKUP($M263,Languages!$A$1:$G$5042,7,FALSE)))))))))</f>
        <v>Ecuador</v>
      </c>
      <c r="D263" s="199"/>
      <c r="E263" s="199"/>
      <c r="H263">
        <f t="shared" si="16"/>
        <v>0</v>
      </c>
      <c r="L263" t="s">
        <v>51</v>
      </c>
      <c r="M263" t="s">
        <v>1555</v>
      </c>
      <c r="N263" t="str">
        <f t="shared" ref="N263:N327" si="17">B263&amp;D263</f>
        <v>Hogs</v>
      </c>
      <c r="O263" t="str">
        <f t="shared" ref="O263:O327" si="18">B263&amp;E263</f>
        <v>Hogs</v>
      </c>
    </row>
    <row r="264" spans="2:15" ht="15" x14ac:dyDescent="0.35">
      <c r="B264" s="103" t="str">
        <f>IF(L264="","",IF(Declaration!$I$4="English",L264,IF(Declaration!$I$4="French",VLOOKUP($L264,Languages!$A$1:$G$5042,2,FALSE),IF(Declaration!$I$4="Spanish",VLOOKUP($L264,Languages!$A$1:$G$5042,3,FALSE),IF(Declaration!$I$4="German",VLOOKUP($L264,Languages!$A$1:$G$5042,4,FALSE),IF(Declaration!$I$4="Chinese",VLOOKUP($L264,Languages!$A$1:$G$5042,5,FALSE),IF(Declaration!$I$4="Japanese",VLOOKUP($L264,Languages!$A$1:$G$5042,6,FALSE),IF(Declaration!$I$4="Portugese",VLOOKUP($L264,Languages!$A$1:$G$5042,7,FALSE)))))))))</f>
        <v>Hogs</v>
      </c>
      <c r="C264" s="103" t="str">
        <f>IF(M264="","",IF(Declaration!$I$4="English",M264,IF(Declaration!$I$4="French",VLOOKUP($M264,Languages!$A$1:$G$5042,2,FALSE),IF(Declaration!$I$4="Spanish",VLOOKUP($M264,Languages!$A$1:$G$5042,3,FALSE),IF(Declaration!$I$4="German",VLOOKUP($M264,Languages!$A$1:$G$5042,4,FALSE),IF(Declaration!$I$4="Chinese",VLOOKUP($M264,Languages!$A$1:$G$5042,5,FALSE),IF(Declaration!$I$4="Japanese",VLOOKUP($M264,Languages!$A$1:$G$5042,6,FALSE),IF(Declaration!$I$4="Portugese",VLOOKUP($M264,Languages!$A$1:$G$5042,7,FALSE)))))))))</f>
        <v>Paraguay</v>
      </c>
      <c r="D264" s="199"/>
      <c r="E264" s="199"/>
      <c r="H264">
        <f t="shared" si="16"/>
        <v>0</v>
      </c>
      <c r="L264" t="s">
        <v>51</v>
      </c>
      <c r="M264" t="s">
        <v>2039</v>
      </c>
      <c r="N264" t="str">
        <f t="shared" si="17"/>
        <v>Hogs</v>
      </c>
      <c r="O264" t="str">
        <f t="shared" si="18"/>
        <v>Hogs</v>
      </c>
    </row>
    <row r="265" spans="2:15" ht="15" x14ac:dyDescent="0.35">
      <c r="B265" s="103" t="str">
        <f>IF(L265="","",IF(Declaration!$I$4="English",L265,IF(Declaration!$I$4="French",VLOOKUP($L265,Languages!$A$1:$G$5042,2,FALSE),IF(Declaration!$I$4="Spanish",VLOOKUP($L265,Languages!$A$1:$G$5042,3,FALSE),IF(Declaration!$I$4="German",VLOOKUP($L265,Languages!$A$1:$G$5042,4,FALSE),IF(Declaration!$I$4="Chinese",VLOOKUP($L265,Languages!$A$1:$G$5042,5,FALSE),IF(Declaration!$I$4="Japanese",VLOOKUP($L265,Languages!$A$1:$G$5042,6,FALSE),IF(Declaration!$I$4="Portugese",VLOOKUP($L265,Languages!$A$1:$G$5042,7,FALSE)))))))))</f>
        <v>Hogs</v>
      </c>
      <c r="C265" s="103" t="str">
        <f>IF(M265="","",IF(Declaration!$I$4="English",M265,IF(Declaration!$I$4="French",VLOOKUP($M265,Languages!$A$1:$G$5042,2,FALSE),IF(Declaration!$I$4="Spanish",VLOOKUP($M265,Languages!$A$1:$G$5042,3,FALSE),IF(Declaration!$I$4="German",VLOOKUP($M265,Languages!$A$1:$G$5042,4,FALSE),IF(Declaration!$I$4="Chinese",VLOOKUP($M265,Languages!$A$1:$G$5042,5,FALSE),IF(Declaration!$I$4="Japanese",VLOOKUP($M265,Languages!$A$1:$G$5042,6,FALSE),IF(Declaration!$I$4="Portugese",VLOOKUP($M265,Languages!$A$1:$G$5042,7,FALSE)))))))))</f>
        <v>Philippines</v>
      </c>
      <c r="D265" s="199"/>
      <c r="E265" s="199"/>
      <c r="H265">
        <f t="shared" si="16"/>
        <v>0</v>
      </c>
      <c r="L265" t="s">
        <v>51</v>
      </c>
      <c r="M265" t="s">
        <v>2048</v>
      </c>
      <c r="N265" t="str">
        <f t="shared" si="17"/>
        <v>Hogs</v>
      </c>
      <c r="O265" t="str">
        <f t="shared" si="18"/>
        <v>Hogs</v>
      </c>
    </row>
    <row r="266" spans="2:15" ht="15" x14ac:dyDescent="0.35">
      <c r="B266" s="103" t="str">
        <f>IF(L266="","",IF(Declaration!$I$4="English",L266,IF(Declaration!$I$4="French",VLOOKUP($L266,Languages!$A$1:$G$5042,2,FALSE),IF(Declaration!$I$4="Spanish",VLOOKUP($L266,Languages!$A$1:$G$5042,3,FALSE),IF(Declaration!$I$4="German",VLOOKUP($L266,Languages!$A$1:$G$5042,4,FALSE),IF(Declaration!$I$4="Chinese",VLOOKUP($L266,Languages!$A$1:$G$5042,5,FALSE),IF(Declaration!$I$4="Japanese",VLOOKUP($L266,Languages!$A$1:$G$5042,6,FALSE),IF(Declaration!$I$4="Portugese",VLOOKUP($L266,Languages!$A$1:$G$5042,7,FALSE)))))))))</f>
        <v>Incense (agarbatti)</v>
      </c>
      <c r="C266" s="103" t="str">
        <f>IF(M266="","",IF(Declaration!$I$4="English",M266,IF(Declaration!$I$4="French",VLOOKUP($M266,Languages!$A$1:$G$5042,2,FALSE),IF(Declaration!$I$4="Spanish",VLOOKUP($M266,Languages!$A$1:$G$5042,3,FALSE),IF(Declaration!$I$4="German",VLOOKUP($M266,Languages!$A$1:$G$5042,4,FALSE),IF(Declaration!$I$4="Chinese",VLOOKUP($M266,Languages!$A$1:$G$5042,5,FALSE),IF(Declaration!$I$4="Japanese",VLOOKUP($M266,Languages!$A$1:$G$5042,6,FALSE),IF(Declaration!$I$4="Portugese",VLOOKUP($M266,Languages!$A$1:$G$5042,7,FALSE)))))))))</f>
        <v>India</v>
      </c>
      <c r="D266" s="199"/>
      <c r="E266" s="199"/>
      <c r="H266">
        <f t="shared" si="16"/>
        <v>0</v>
      </c>
      <c r="L266" t="s">
        <v>119</v>
      </c>
      <c r="M266" t="s">
        <v>1703</v>
      </c>
      <c r="N266" t="str">
        <f t="shared" si="17"/>
        <v>Incense (agarbatti)</v>
      </c>
      <c r="O266" t="str">
        <f t="shared" si="18"/>
        <v>Incense (agarbatti)</v>
      </c>
    </row>
    <row r="267" spans="2:15" ht="15" x14ac:dyDescent="0.35">
      <c r="B267" s="103" t="str">
        <f>IF(L267="","",IF(Declaration!$I$4="English",L267,IF(Declaration!$I$4="French",VLOOKUP($L267,Languages!$A$1:$G$5042,2,FALSE),IF(Declaration!$I$4="Spanish",VLOOKUP($L267,Languages!$A$1:$G$5042,3,FALSE),IF(Declaration!$I$4="German",VLOOKUP($L267,Languages!$A$1:$G$5042,4,FALSE),IF(Declaration!$I$4="Chinese",VLOOKUP($L267,Languages!$A$1:$G$5042,5,FALSE),IF(Declaration!$I$4="Japanese",VLOOKUP($L267,Languages!$A$1:$G$5042,6,FALSE),IF(Declaration!$I$4="Portugese",VLOOKUP($L267,Languages!$A$1:$G$5042,7,FALSE)))))))))</f>
        <v>Iron</v>
      </c>
      <c r="C267" s="103" t="str">
        <f>IF(M267="","",IF(Declaration!$I$4="English",M267,IF(Declaration!$I$4="French",VLOOKUP($M267,Languages!$A$1:$G$5042,2,FALSE),IF(Declaration!$I$4="Spanish",VLOOKUP($M267,Languages!$A$1:$G$5042,3,FALSE),IF(Declaration!$I$4="German",VLOOKUP($M267,Languages!$A$1:$G$5042,4,FALSE),IF(Declaration!$I$4="Chinese",VLOOKUP($M267,Languages!$A$1:$G$5042,5,FALSE),IF(Declaration!$I$4="Japanese",VLOOKUP($M267,Languages!$A$1:$G$5042,6,FALSE),IF(Declaration!$I$4="Portugese",VLOOKUP($M267,Languages!$A$1:$G$5042,7,FALSE)))))))))</f>
        <v>North Korea</v>
      </c>
      <c r="D267" s="199"/>
      <c r="E267" s="199"/>
      <c r="H267">
        <f t="shared" si="16"/>
        <v>0</v>
      </c>
      <c r="L267" t="s">
        <v>155</v>
      </c>
      <c r="M267" t="s">
        <v>5055</v>
      </c>
      <c r="N267" t="str">
        <f t="shared" si="17"/>
        <v>Iron</v>
      </c>
      <c r="O267" t="str">
        <f t="shared" si="18"/>
        <v>Iron</v>
      </c>
    </row>
    <row r="268" spans="2:15" ht="15" x14ac:dyDescent="0.35">
      <c r="B268" s="103" t="str">
        <f>IF(L268="","",IF(Declaration!$I$4="English",L268,IF(Declaration!$I$4="French",VLOOKUP($L268,Languages!$A$1:$G$5042,2,FALSE),IF(Declaration!$I$4="Spanish",VLOOKUP($L268,Languages!$A$1:$G$5042,3,FALSE),IF(Declaration!$I$4="German",VLOOKUP($L268,Languages!$A$1:$G$5042,4,FALSE),IF(Declaration!$I$4="Chinese",VLOOKUP($L268,Languages!$A$1:$G$5042,5,FALSE),IF(Declaration!$I$4="Japanese",VLOOKUP($L268,Languages!$A$1:$G$5042,6,FALSE),IF(Declaration!$I$4="Portugese",VLOOKUP($L268,Languages!$A$1:$G$5042,7,FALSE)))))))))</f>
        <v>Jade</v>
      </c>
      <c r="C268" s="103" t="str">
        <f>IF(M268="","",IF(Declaration!$I$4="English",M268,IF(Declaration!$I$4="French",VLOOKUP($M268,Languages!$A$1:$G$5042,2,FALSE),IF(Declaration!$I$4="Spanish",VLOOKUP($M268,Languages!$A$1:$G$5042,3,FALSE),IF(Declaration!$I$4="German",VLOOKUP($M268,Languages!$A$1:$G$5042,4,FALSE),IF(Declaration!$I$4="Chinese",VLOOKUP($M268,Languages!$A$1:$G$5042,5,FALSE),IF(Declaration!$I$4="Japanese",VLOOKUP($M268,Languages!$A$1:$G$5042,6,FALSE),IF(Declaration!$I$4="Portugese",VLOOKUP($M268,Languages!$A$1:$G$5042,7,FALSE)))))))))</f>
        <v>Burma</v>
      </c>
      <c r="D268" s="199"/>
      <c r="E268" s="199"/>
      <c r="H268">
        <f t="shared" si="16"/>
        <v>0</v>
      </c>
      <c r="L268" t="s">
        <v>156</v>
      </c>
      <c r="M268" t="s">
        <v>5038</v>
      </c>
      <c r="N268" t="str">
        <f t="shared" si="17"/>
        <v>Jade</v>
      </c>
      <c r="O268" t="str">
        <f t="shared" si="18"/>
        <v>Jade</v>
      </c>
    </row>
    <row r="269" spans="2:15" ht="15" x14ac:dyDescent="0.35">
      <c r="B269" s="103" t="str">
        <f>IF(L269="","",IF(Declaration!$I$4="English",L269,IF(Declaration!$I$4="French",VLOOKUP($L269,Languages!$A$1:$G$5042,2,FALSE),IF(Declaration!$I$4="Spanish",VLOOKUP($L269,Languages!$A$1:$G$5042,3,FALSE),IF(Declaration!$I$4="German",VLOOKUP($L269,Languages!$A$1:$G$5042,4,FALSE),IF(Declaration!$I$4="Chinese",VLOOKUP($L269,Languages!$A$1:$G$5042,5,FALSE),IF(Declaration!$I$4="Japanese",VLOOKUP($L269,Languages!$A$1:$G$5042,6,FALSE),IF(Declaration!$I$4="Portugese",VLOOKUP($L269,Languages!$A$1:$G$5042,7,FALSE)))))))))</f>
        <v>Khat</v>
      </c>
      <c r="C269" s="103" t="str">
        <f>IF(M269="","",IF(Declaration!$I$4="English",M269,IF(Declaration!$I$4="French",VLOOKUP($M269,Languages!$A$1:$G$5042,2,FALSE),IF(Declaration!$I$4="Spanish",VLOOKUP($M269,Languages!$A$1:$G$5042,3,FALSE),IF(Declaration!$I$4="German",VLOOKUP($M269,Languages!$A$1:$G$5042,4,FALSE),IF(Declaration!$I$4="Chinese",VLOOKUP($M269,Languages!$A$1:$G$5042,5,FALSE),IF(Declaration!$I$4="Japanese",VLOOKUP($M269,Languages!$A$1:$G$5042,6,FALSE),IF(Declaration!$I$4="Portugese",VLOOKUP($M269,Languages!$A$1:$G$5042,7,FALSE)))))))))</f>
        <v>Ethiopia</v>
      </c>
      <c r="D269" s="199"/>
      <c r="E269" s="199"/>
      <c r="H269">
        <f t="shared" si="16"/>
        <v>0</v>
      </c>
      <c r="L269" t="s">
        <v>52</v>
      </c>
      <c r="M269" t="s">
        <v>1592</v>
      </c>
      <c r="N269" t="str">
        <f t="shared" si="17"/>
        <v>Khat</v>
      </c>
      <c r="O269" t="str">
        <f t="shared" si="18"/>
        <v>Khat</v>
      </c>
    </row>
    <row r="270" spans="2:15" ht="15" x14ac:dyDescent="0.35">
      <c r="B270" s="103" t="str">
        <f>IF(L270="","",IF(Declaration!$I$4="English",L270,IF(Declaration!$I$4="French",VLOOKUP($L270,Languages!$A$1:$G$5042,2,FALSE),IF(Declaration!$I$4="Spanish",VLOOKUP($L270,Languages!$A$1:$G$5042,3,FALSE),IF(Declaration!$I$4="German",VLOOKUP($L270,Languages!$A$1:$G$5042,4,FALSE),IF(Declaration!$I$4="Chinese",VLOOKUP($L270,Languages!$A$1:$G$5042,5,FALSE),IF(Declaration!$I$4="Japanese",VLOOKUP($L270,Languages!$A$1:$G$5042,6,FALSE),IF(Declaration!$I$4="Portugese",VLOOKUP($L270,Languages!$A$1:$G$5042,7,FALSE)))))))))</f>
        <v>Khat/Miraa (stimulant plant)</v>
      </c>
      <c r="C270" s="103" t="str">
        <f>IF(M270="","",IF(Declaration!$I$4="English",M270,IF(Declaration!$I$4="French",VLOOKUP($M270,Languages!$A$1:$G$5042,2,FALSE),IF(Declaration!$I$4="Spanish",VLOOKUP($M270,Languages!$A$1:$G$5042,3,FALSE),IF(Declaration!$I$4="German",VLOOKUP($M270,Languages!$A$1:$G$5042,4,FALSE),IF(Declaration!$I$4="Chinese",VLOOKUP($M270,Languages!$A$1:$G$5042,5,FALSE),IF(Declaration!$I$4="Japanese",VLOOKUP($M270,Languages!$A$1:$G$5042,6,FALSE),IF(Declaration!$I$4="Portugese",VLOOKUP($M270,Languages!$A$1:$G$5042,7,FALSE)))))))))</f>
        <v>Kenya</v>
      </c>
      <c r="D270" s="199"/>
      <c r="E270" s="199"/>
      <c r="H270">
        <f t="shared" si="16"/>
        <v>0</v>
      </c>
      <c r="L270" t="s">
        <v>53</v>
      </c>
      <c r="M270" t="s">
        <v>1767</v>
      </c>
      <c r="N270" t="str">
        <f t="shared" si="17"/>
        <v>Khat/Miraa (stimulant plant)</v>
      </c>
      <c r="O270" t="str">
        <f t="shared" si="18"/>
        <v>Khat/Miraa (stimulant plant)</v>
      </c>
    </row>
    <row r="271" spans="2:15" ht="15" x14ac:dyDescent="0.35">
      <c r="B271" s="103" t="str">
        <f>IF(L271="","",IF(Declaration!$I$4="English",L271,IF(Declaration!$I$4="French",VLOOKUP($L271,Languages!$A$1:$G$5042,2,FALSE),IF(Declaration!$I$4="Spanish",VLOOKUP($L271,Languages!$A$1:$G$5042,3,FALSE),IF(Declaration!$I$4="German",VLOOKUP($L271,Languages!$A$1:$G$5042,4,FALSE),IF(Declaration!$I$4="Chinese",VLOOKUP($L271,Languages!$A$1:$G$5042,5,FALSE),IF(Declaration!$I$4="Japanese",VLOOKUP($L271,Languages!$A$1:$G$5042,6,FALSE),IF(Declaration!$I$4="Portugese",VLOOKUP($L271,Languages!$A$1:$G$5042,7,FALSE)))))))))</f>
        <v>Leather</v>
      </c>
      <c r="C271" s="103" t="str">
        <f>IF(M271="","",IF(Declaration!$I$4="English",M271,IF(Declaration!$I$4="French",VLOOKUP($M271,Languages!$A$1:$G$5042,2,FALSE),IF(Declaration!$I$4="Spanish",VLOOKUP($M271,Languages!$A$1:$G$5042,3,FALSE),IF(Declaration!$I$4="German",VLOOKUP($M271,Languages!$A$1:$G$5042,4,FALSE),IF(Declaration!$I$4="Chinese",VLOOKUP($M271,Languages!$A$1:$G$5042,5,FALSE),IF(Declaration!$I$4="Japanese",VLOOKUP($M271,Languages!$A$1:$G$5042,6,FALSE),IF(Declaration!$I$4="Portugese",VLOOKUP($M271,Languages!$A$1:$G$5042,7,FALSE)))))))))</f>
        <v>Bangladesh</v>
      </c>
      <c r="D271" s="199"/>
      <c r="E271" s="199"/>
      <c r="H271">
        <f t="shared" si="16"/>
        <v>0</v>
      </c>
      <c r="L271" t="s">
        <v>120</v>
      </c>
      <c r="M271" t="s">
        <v>1329</v>
      </c>
      <c r="N271" t="str">
        <f t="shared" si="17"/>
        <v>Leather</v>
      </c>
      <c r="O271" t="str">
        <f t="shared" si="18"/>
        <v>Leather</v>
      </c>
    </row>
    <row r="272" spans="2:15" ht="15" x14ac:dyDescent="0.35">
      <c r="B272" s="103" t="str">
        <f>IF(L272="","",IF(Declaration!$I$4="English",L272,IF(Declaration!$I$4="French",VLOOKUP($L272,Languages!$A$1:$G$5042,2,FALSE),IF(Declaration!$I$4="Spanish",VLOOKUP($L272,Languages!$A$1:$G$5042,3,FALSE),IF(Declaration!$I$4="German",VLOOKUP($L272,Languages!$A$1:$G$5042,4,FALSE),IF(Declaration!$I$4="Chinese",VLOOKUP($L272,Languages!$A$1:$G$5042,5,FALSE),IF(Declaration!$I$4="Japanese",VLOOKUP($L272,Languages!$A$1:$G$5042,6,FALSE),IF(Declaration!$I$4="Portugese",VLOOKUP($L272,Languages!$A$1:$G$5042,7,FALSE)))))))))</f>
        <v>Leather</v>
      </c>
      <c r="C272" s="103" t="str">
        <f>IF(M272="","",IF(Declaration!$I$4="English",M272,IF(Declaration!$I$4="French",VLOOKUP($M272,Languages!$A$1:$G$5042,2,FALSE),IF(Declaration!$I$4="Spanish",VLOOKUP($M272,Languages!$A$1:$G$5042,3,FALSE),IF(Declaration!$I$4="German",VLOOKUP($M272,Languages!$A$1:$G$5042,4,FALSE),IF(Declaration!$I$4="Chinese",VLOOKUP($M272,Languages!$A$1:$G$5042,5,FALSE),IF(Declaration!$I$4="Japanese",VLOOKUP($M272,Languages!$A$1:$G$5042,6,FALSE),IF(Declaration!$I$4="Portugese",VLOOKUP($M272,Languages!$A$1:$G$5042,7,FALSE)))))))))</f>
        <v>Pakistan</v>
      </c>
      <c r="D272" s="199"/>
      <c r="E272" s="199"/>
      <c r="H272">
        <f t="shared" si="16"/>
        <v>0</v>
      </c>
      <c r="L272" t="s">
        <v>120</v>
      </c>
      <c r="M272" t="s">
        <v>2012</v>
      </c>
      <c r="N272" t="str">
        <f t="shared" si="17"/>
        <v>Leather</v>
      </c>
      <c r="O272" t="str">
        <f t="shared" si="18"/>
        <v>Leather</v>
      </c>
    </row>
    <row r="273" spans="2:15" ht="15" x14ac:dyDescent="0.35">
      <c r="B273" s="103" t="str">
        <f>IF(L273="","",IF(Declaration!$I$4="English",L273,IF(Declaration!$I$4="French",VLOOKUP($L273,Languages!$A$1:$G$5042,2,FALSE),IF(Declaration!$I$4="Spanish",VLOOKUP($L273,Languages!$A$1:$G$5042,3,FALSE),IF(Declaration!$I$4="German",VLOOKUP($L273,Languages!$A$1:$G$5042,4,FALSE),IF(Declaration!$I$4="Chinese",VLOOKUP($L273,Languages!$A$1:$G$5042,5,FALSE),IF(Declaration!$I$4="Japanese",VLOOKUP($L273,Languages!$A$1:$G$5042,6,FALSE),IF(Declaration!$I$4="Portugese",VLOOKUP($L273,Languages!$A$1:$G$5042,7,FALSE)))))))))</f>
        <v>Leather</v>
      </c>
      <c r="C273" s="103" t="str">
        <f>IF(M273="","",IF(Declaration!$I$4="English",M273,IF(Declaration!$I$4="French",VLOOKUP($M273,Languages!$A$1:$G$5042,2,FALSE),IF(Declaration!$I$4="Spanish",VLOOKUP($M273,Languages!$A$1:$G$5042,3,FALSE),IF(Declaration!$I$4="German",VLOOKUP($M273,Languages!$A$1:$G$5042,4,FALSE),IF(Declaration!$I$4="Chinese",VLOOKUP($M273,Languages!$A$1:$G$5042,5,FALSE),IF(Declaration!$I$4="Japanese",VLOOKUP($M273,Languages!$A$1:$G$5042,6,FALSE),IF(Declaration!$I$4="Portugese",VLOOKUP($M273,Languages!$A$1:$G$5042,7,FALSE)))))))))</f>
        <v>Vietnam</v>
      </c>
      <c r="D273" s="199"/>
      <c r="E273" s="199"/>
      <c r="H273">
        <f t="shared" si="16"/>
        <v>0</v>
      </c>
      <c r="L273" t="s">
        <v>120</v>
      </c>
      <c r="M273" t="s">
        <v>2359</v>
      </c>
      <c r="N273" t="str">
        <f t="shared" si="17"/>
        <v>Leather</v>
      </c>
      <c r="O273" t="str">
        <f t="shared" si="18"/>
        <v>Leather</v>
      </c>
    </row>
    <row r="274" spans="2:15" ht="15" x14ac:dyDescent="0.35">
      <c r="B274" s="103" t="str">
        <f>IF(L274="","",IF(Declaration!$I$4="English",L274,IF(Declaration!$I$4="French",VLOOKUP($L274,Languages!$A$1:$G$5042,2,FALSE),IF(Declaration!$I$4="Spanish",VLOOKUP($L274,Languages!$A$1:$G$5042,3,FALSE),IF(Declaration!$I$4="German",VLOOKUP($L274,Languages!$A$1:$G$5042,4,FALSE),IF(Declaration!$I$4="Chinese",VLOOKUP($L274,Languages!$A$1:$G$5042,5,FALSE),IF(Declaration!$I$4="Japanese",VLOOKUP($L274,Languages!$A$1:$G$5042,6,FALSE),IF(Declaration!$I$4="Portugese",VLOOKUP($L274,Languages!$A$1:$G$5042,7,FALSE)))))))))</f>
        <v>Leather Goods/Accessories</v>
      </c>
      <c r="C274" s="103" t="str">
        <f>IF(M274="","",IF(Declaration!$I$4="English",M274,IF(Declaration!$I$4="French",VLOOKUP($M274,Languages!$A$1:$G$5042,2,FALSE),IF(Declaration!$I$4="Spanish",VLOOKUP($M274,Languages!$A$1:$G$5042,3,FALSE),IF(Declaration!$I$4="German",VLOOKUP($M274,Languages!$A$1:$G$5042,4,FALSE),IF(Declaration!$I$4="Chinese",VLOOKUP($M274,Languages!$A$1:$G$5042,5,FALSE),IF(Declaration!$I$4="Japanese",VLOOKUP($M274,Languages!$A$1:$G$5042,6,FALSE),IF(Declaration!$I$4="Portugese",VLOOKUP($M274,Languages!$A$1:$G$5042,7,FALSE)))))))))</f>
        <v>India</v>
      </c>
      <c r="D274" s="199"/>
      <c r="E274" s="199"/>
      <c r="H274">
        <f t="shared" si="16"/>
        <v>0</v>
      </c>
      <c r="L274" t="s">
        <v>122</v>
      </c>
      <c r="M274" t="s">
        <v>1703</v>
      </c>
      <c r="N274" t="str">
        <f t="shared" si="17"/>
        <v>Leather Goods/Accessories</v>
      </c>
      <c r="O274" t="str">
        <f t="shared" si="18"/>
        <v>Leather Goods/Accessories</v>
      </c>
    </row>
    <row r="275" spans="2:15" ht="15" x14ac:dyDescent="0.35">
      <c r="B275" s="103" t="str">
        <f>IF(L275="","",IF(Declaration!$I$4="English",L275,IF(Declaration!$I$4="French",VLOOKUP($L275,Languages!$A$1:$G$5042,2,FALSE),IF(Declaration!$I$4="Spanish",VLOOKUP($L275,Languages!$A$1:$G$5042,3,FALSE),IF(Declaration!$I$4="German",VLOOKUP($L275,Languages!$A$1:$G$5042,4,FALSE),IF(Declaration!$I$4="Chinese",VLOOKUP($L275,Languages!$A$1:$G$5042,5,FALSE),IF(Declaration!$I$4="Japanese",VLOOKUP($L275,Languages!$A$1:$G$5042,6,FALSE),IF(Declaration!$I$4="Portugese",VLOOKUP($L275,Languages!$A$1:$G$5042,7,FALSE)))))))))</f>
        <v>Leather Goods/Accessories</v>
      </c>
      <c r="C275" s="103" t="str">
        <f>IF(M275="","",IF(Declaration!$I$4="English",M275,IF(Declaration!$I$4="French",VLOOKUP($M275,Languages!$A$1:$G$5042,2,FALSE),IF(Declaration!$I$4="Spanish",VLOOKUP($M275,Languages!$A$1:$G$5042,3,FALSE),IF(Declaration!$I$4="German",VLOOKUP($M275,Languages!$A$1:$G$5042,4,FALSE),IF(Declaration!$I$4="Chinese",VLOOKUP($M275,Languages!$A$1:$G$5042,5,FALSE),IF(Declaration!$I$4="Japanese",VLOOKUP($M275,Languages!$A$1:$G$5042,6,FALSE),IF(Declaration!$I$4="Portugese",VLOOKUP($M275,Languages!$A$1:$G$5042,7,FALSE)))))))))</f>
        <v>Mexico</v>
      </c>
      <c r="D275" s="199"/>
      <c r="E275" s="199"/>
      <c r="H275">
        <f t="shared" si="16"/>
        <v>0</v>
      </c>
      <c r="L275" t="s">
        <v>122</v>
      </c>
      <c r="M275" t="s">
        <v>1906</v>
      </c>
      <c r="N275" t="str">
        <f t="shared" si="17"/>
        <v>Leather Goods/Accessories</v>
      </c>
      <c r="O275" t="str">
        <f t="shared" si="18"/>
        <v>Leather Goods/Accessories</v>
      </c>
    </row>
    <row r="276" spans="2:15" ht="15" x14ac:dyDescent="0.35">
      <c r="B276" s="103" t="str">
        <f>IF(L276="","",IF(Declaration!$I$4="English",L276,IF(Declaration!$I$4="French",VLOOKUP($L276,Languages!$A$1:$G$5042,2,FALSE),IF(Declaration!$I$4="Spanish",VLOOKUP($L276,Languages!$A$1:$G$5042,3,FALSE),IF(Declaration!$I$4="German",VLOOKUP($L276,Languages!$A$1:$G$5042,4,FALSE),IF(Declaration!$I$4="Chinese",VLOOKUP($L276,Languages!$A$1:$G$5042,5,FALSE),IF(Declaration!$I$4="Japanese",VLOOKUP($L276,Languages!$A$1:$G$5042,6,FALSE),IF(Declaration!$I$4="Portugese",VLOOKUP($L276,Languages!$A$1:$G$5042,7,FALSE)))))))))</f>
        <v>Lettuce</v>
      </c>
      <c r="C276" s="103" t="str">
        <f>IF(M276="","",IF(Declaration!$I$4="English",M276,IF(Declaration!$I$4="French",VLOOKUP($M276,Languages!$A$1:$G$5042,2,FALSE),IF(Declaration!$I$4="Spanish",VLOOKUP($M276,Languages!$A$1:$G$5042,3,FALSE),IF(Declaration!$I$4="German",VLOOKUP($M276,Languages!$A$1:$G$5042,4,FALSE),IF(Declaration!$I$4="Chinese",VLOOKUP($M276,Languages!$A$1:$G$5042,5,FALSE),IF(Declaration!$I$4="Japanese",VLOOKUP($M276,Languages!$A$1:$G$5042,6,FALSE),IF(Declaration!$I$4="Portugese",VLOOKUP($M276,Languages!$A$1:$G$5042,7,FALSE)))))))))</f>
        <v>Paraguay</v>
      </c>
      <c r="D276" s="199"/>
      <c r="E276" s="199"/>
      <c r="H276">
        <f t="shared" si="16"/>
        <v>0</v>
      </c>
      <c r="L276" t="s">
        <v>54</v>
      </c>
      <c r="M276" t="s">
        <v>2039</v>
      </c>
      <c r="N276" t="str">
        <f t="shared" si="17"/>
        <v>Lettuce</v>
      </c>
      <c r="O276" t="str">
        <f t="shared" si="18"/>
        <v>Lettuce</v>
      </c>
    </row>
    <row r="277" spans="2:15" ht="15" x14ac:dyDescent="0.35">
      <c r="B277" s="103" t="str">
        <f>IF(L277="","",IF(Declaration!$I$4="English",L277,IF(Declaration!$I$4="French",VLOOKUP($L277,Languages!$A$1:$G$5042,2,FALSE),IF(Declaration!$I$4="Spanish",VLOOKUP($L277,Languages!$A$1:$G$5042,3,FALSE),IF(Declaration!$I$4="German",VLOOKUP($L277,Languages!$A$1:$G$5042,4,FALSE),IF(Declaration!$I$4="Chinese",VLOOKUP($L277,Languages!$A$1:$G$5042,5,FALSE),IF(Declaration!$I$4="Japanese",VLOOKUP($L277,Languages!$A$1:$G$5042,6,FALSE),IF(Declaration!$I$4="Portugese",VLOOKUP($L277,Languages!$A$1:$G$5042,7,FALSE)))))))))</f>
        <v>Lithium-Ion Batteries</v>
      </c>
      <c r="C277" s="103" t="str">
        <f>IF(M277="","",IF(Declaration!$I$4="English",M277,IF(Declaration!$I$4="French",VLOOKUP($M277,Languages!$A$1:$G$5042,2,FALSE),IF(Declaration!$I$4="Spanish",VLOOKUP($M277,Languages!$A$1:$G$5042,3,FALSE),IF(Declaration!$I$4="German",VLOOKUP($M277,Languages!$A$1:$G$5042,4,FALSE),IF(Declaration!$I$4="Chinese",VLOOKUP($M277,Languages!$A$1:$G$5042,5,FALSE),IF(Declaration!$I$4="Japanese",VLOOKUP($M277,Languages!$A$1:$G$5042,6,FALSE),IF(Declaration!$I$4="Portugese",VLOOKUP($M277,Languages!$A$1:$G$5042,7,FALSE)))))))))</f>
        <v>China</v>
      </c>
      <c r="D277" s="199"/>
      <c r="E277" s="199"/>
      <c r="H277">
        <f t="shared" si="16"/>
        <v>0</v>
      </c>
      <c r="L277" t="s">
        <v>4645</v>
      </c>
      <c r="M277" t="s">
        <v>1448</v>
      </c>
      <c r="N277" t="str">
        <f t="shared" si="17"/>
        <v>Lithium-Ion Batteries</v>
      </c>
      <c r="O277" t="str">
        <f t="shared" si="18"/>
        <v>Lithium-Ion Batteries</v>
      </c>
    </row>
    <row r="278" spans="2:15" ht="15" x14ac:dyDescent="0.35">
      <c r="B278" s="103" t="str">
        <f>IF(L278="","",IF(Declaration!$I$4="English",L278,IF(Declaration!$I$4="French",VLOOKUP($L278,Languages!$A$1:$G$5042,2,FALSE),IF(Declaration!$I$4="Spanish",VLOOKUP($L278,Languages!$A$1:$G$5042,3,FALSE),IF(Declaration!$I$4="German",VLOOKUP($L278,Languages!$A$1:$G$5042,4,FALSE),IF(Declaration!$I$4="Chinese",VLOOKUP($L278,Languages!$A$1:$G$5042,5,FALSE),IF(Declaration!$I$4="Japanese",VLOOKUP($L278,Languages!$A$1:$G$5042,6,FALSE),IF(Declaration!$I$4="Portugese",VLOOKUP($L278,Languages!$A$1:$G$5042,7,FALSE)))))))))</f>
        <v>Lobsters</v>
      </c>
      <c r="C278" s="103" t="str">
        <f>IF(M278="","",IF(Declaration!$I$4="English",M278,IF(Declaration!$I$4="French",VLOOKUP($M278,Languages!$A$1:$G$5042,2,FALSE),IF(Declaration!$I$4="Spanish",VLOOKUP($M278,Languages!$A$1:$G$5042,3,FALSE),IF(Declaration!$I$4="German",VLOOKUP($M278,Languages!$A$1:$G$5042,4,FALSE),IF(Declaration!$I$4="Chinese",VLOOKUP($M278,Languages!$A$1:$G$5042,5,FALSE),IF(Declaration!$I$4="Japanese",VLOOKUP($M278,Languages!$A$1:$G$5042,6,FALSE),IF(Declaration!$I$4="Portugese",VLOOKUP($M278,Languages!$A$1:$G$5042,7,FALSE)))))))))</f>
        <v>Honduras</v>
      </c>
      <c r="D278" s="199"/>
      <c r="E278" s="199"/>
      <c r="H278">
        <f t="shared" si="16"/>
        <v>0</v>
      </c>
      <c r="L278" t="s">
        <v>55</v>
      </c>
      <c r="M278" t="s">
        <v>1683</v>
      </c>
      <c r="N278" t="str">
        <f t="shared" si="17"/>
        <v>Lobsters</v>
      </c>
      <c r="O278" t="str">
        <f t="shared" si="18"/>
        <v>Lobsters</v>
      </c>
    </row>
    <row r="279" spans="2:15" ht="15" x14ac:dyDescent="0.35">
      <c r="B279" s="103" t="str">
        <f>IF(L279="","",IF(Declaration!$I$4="English",L279,IF(Declaration!$I$4="French",VLOOKUP($L279,Languages!$A$1:$G$5042,2,FALSE),IF(Declaration!$I$4="Spanish",VLOOKUP($L279,Languages!$A$1:$G$5042,3,FALSE),IF(Declaration!$I$4="German",VLOOKUP($L279,Languages!$A$1:$G$5042,4,FALSE),IF(Declaration!$I$4="Chinese",VLOOKUP($L279,Languages!$A$1:$G$5042,5,FALSE),IF(Declaration!$I$4="Japanese",VLOOKUP($L279,Languages!$A$1:$G$5042,6,FALSE),IF(Declaration!$I$4="Portugese",VLOOKUP($L279,Languages!$A$1:$G$5042,7,FALSE)))))))))</f>
        <v>Locks</v>
      </c>
      <c r="C279" s="103" t="str">
        <f>IF(M279="","",IF(Declaration!$I$4="English",M279,IF(Declaration!$I$4="French",VLOOKUP($M279,Languages!$A$1:$G$5042,2,FALSE),IF(Declaration!$I$4="Spanish",VLOOKUP($M279,Languages!$A$1:$G$5042,3,FALSE),IF(Declaration!$I$4="German",VLOOKUP($M279,Languages!$A$1:$G$5042,4,FALSE),IF(Declaration!$I$4="Chinese",VLOOKUP($M279,Languages!$A$1:$G$5042,5,FALSE),IF(Declaration!$I$4="Japanese",VLOOKUP($M279,Languages!$A$1:$G$5042,6,FALSE),IF(Declaration!$I$4="Portugese",VLOOKUP($M279,Languages!$A$1:$G$5042,7,FALSE)))))))))</f>
        <v>India</v>
      </c>
      <c r="D279" s="199"/>
      <c r="E279" s="199"/>
      <c r="H279">
        <f t="shared" si="16"/>
        <v>0</v>
      </c>
      <c r="L279" t="s">
        <v>123</v>
      </c>
      <c r="M279" t="s">
        <v>1703</v>
      </c>
      <c r="N279" t="str">
        <f t="shared" si="17"/>
        <v>Locks</v>
      </c>
      <c r="O279" t="str">
        <f t="shared" si="18"/>
        <v>Locks</v>
      </c>
    </row>
    <row r="280" spans="2:15" ht="15" x14ac:dyDescent="0.35">
      <c r="B280" s="103" t="str">
        <f>IF(L280="","",IF(Declaration!$I$4="English",L280,IF(Declaration!$I$4="French",VLOOKUP($L280,Languages!$A$1:$G$5042,2,FALSE),IF(Declaration!$I$4="Spanish",VLOOKUP($L280,Languages!$A$1:$G$5042,3,FALSE),IF(Declaration!$I$4="German",VLOOKUP($L280,Languages!$A$1:$G$5042,4,FALSE),IF(Declaration!$I$4="Chinese",VLOOKUP($L280,Languages!$A$1:$G$5042,5,FALSE),IF(Declaration!$I$4="Japanese",VLOOKUP($L280,Languages!$A$1:$G$5042,6,FALSE),IF(Declaration!$I$4="Portugese",VLOOKUP($L280,Languages!$A$1:$G$5042,7,FALSE)))))))))</f>
        <v>Manioc/Cassava</v>
      </c>
      <c r="C280" s="103" t="str">
        <f>IF(M280="","",IF(Declaration!$I$4="English",M280,IF(Declaration!$I$4="French",VLOOKUP($M280,Languages!$A$1:$G$5042,2,FALSE),IF(Declaration!$I$4="Spanish",VLOOKUP($M280,Languages!$A$1:$G$5042,3,FALSE),IF(Declaration!$I$4="German",VLOOKUP($M280,Languages!$A$1:$G$5042,4,FALSE),IF(Declaration!$I$4="Chinese",VLOOKUP($M280,Languages!$A$1:$G$5042,5,FALSE),IF(Declaration!$I$4="Japanese",VLOOKUP($M280,Languages!$A$1:$G$5042,6,FALSE),IF(Declaration!$I$4="Portugese",VLOOKUP($M280,Languages!$A$1:$G$5042,7,FALSE)))))))))</f>
        <v>Brazil</v>
      </c>
      <c r="D280" s="199"/>
      <c r="E280" s="199"/>
      <c r="H280">
        <f t="shared" si="16"/>
        <v>0</v>
      </c>
      <c r="L280" t="s">
        <v>56</v>
      </c>
      <c r="M280" t="s">
        <v>1383</v>
      </c>
      <c r="N280" t="str">
        <f t="shared" si="17"/>
        <v>Manioc/Cassava</v>
      </c>
      <c r="O280" t="str">
        <f t="shared" si="18"/>
        <v>Manioc/Cassava</v>
      </c>
    </row>
    <row r="281" spans="2:15" ht="15" x14ac:dyDescent="0.35">
      <c r="B281" s="103" t="str">
        <f>IF(L281="","",IF(Declaration!$I$4="English",L281,IF(Declaration!$I$4="French",VLOOKUP($L281,Languages!$A$1:$G$5042,2,FALSE),IF(Declaration!$I$4="Spanish",VLOOKUP($L281,Languages!$A$1:$G$5042,3,FALSE),IF(Declaration!$I$4="German",VLOOKUP($L281,Languages!$A$1:$G$5042,4,FALSE),IF(Declaration!$I$4="Chinese",VLOOKUP($L281,Languages!$A$1:$G$5042,5,FALSE),IF(Declaration!$I$4="Japanese",VLOOKUP($L281,Languages!$A$1:$G$5042,6,FALSE),IF(Declaration!$I$4="Portugese",VLOOKUP($L281,Languages!$A$1:$G$5042,7,FALSE)))))))))</f>
        <v>Manioc/Cassava</v>
      </c>
      <c r="C281" s="103" t="str">
        <f>IF(M281="","",IF(Declaration!$I$4="English",M281,IF(Declaration!$I$4="French",VLOOKUP($M281,Languages!$A$1:$G$5042,2,FALSE),IF(Declaration!$I$4="Spanish",VLOOKUP($M281,Languages!$A$1:$G$5042,3,FALSE),IF(Declaration!$I$4="German",VLOOKUP($M281,Languages!$A$1:$G$5042,4,FALSE),IF(Declaration!$I$4="Chinese",VLOOKUP($M281,Languages!$A$1:$G$5042,5,FALSE),IF(Declaration!$I$4="Japanese",VLOOKUP($M281,Languages!$A$1:$G$5042,6,FALSE),IF(Declaration!$I$4="Portugese",VLOOKUP($M281,Languages!$A$1:$G$5042,7,FALSE)))))))))</f>
        <v>Cambodia</v>
      </c>
      <c r="D281" s="199"/>
      <c r="E281" s="199"/>
      <c r="H281">
        <f t="shared" si="16"/>
        <v>0</v>
      </c>
      <c r="L281" t="s">
        <v>56</v>
      </c>
      <c r="M281" t="s">
        <v>1412</v>
      </c>
      <c r="N281" t="str">
        <f t="shared" si="17"/>
        <v>Manioc/Cassava</v>
      </c>
      <c r="O281" t="str">
        <f t="shared" si="18"/>
        <v>Manioc/Cassava</v>
      </c>
    </row>
    <row r="282" spans="2:15" ht="15" x14ac:dyDescent="0.35">
      <c r="B282" s="103" t="str">
        <f>IF(L282="","",IF(Declaration!$I$4="English",L282,IF(Declaration!$I$4="French",VLOOKUP($L282,Languages!$A$1:$G$5042,2,FALSE),IF(Declaration!$I$4="Spanish",VLOOKUP($L282,Languages!$A$1:$G$5042,3,FALSE),IF(Declaration!$I$4="German",VLOOKUP($L282,Languages!$A$1:$G$5042,4,FALSE),IF(Declaration!$I$4="Chinese",VLOOKUP($L282,Languages!$A$1:$G$5042,5,FALSE),IF(Declaration!$I$4="Japanese",VLOOKUP($L282,Languages!$A$1:$G$5042,6,FALSE),IF(Declaration!$I$4="Portugese",VLOOKUP($L282,Languages!$A$1:$G$5042,7,FALSE)))))))))</f>
        <v>Manioc/Cassava</v>
      </c>
      <c r="C282" s="103" t="str">
        <f>IF(M282="","",IF(Declaration!$I$4="English",M282,IF(Declaration!$I$4="French",VLOOKUP($M282,Languages!$A$1:$G$5042,2,FALSE),IF(Declaration!$I$4="Spanish",VLOOKUP($M282,Languages!$A$1:$G$5042,3,FALSE),IF(Declaration!$I$4="German",VLOOKUP($M282,Languages!$A$1:$G$5042,4,FALSE),IF(Declaration!$I$4="Chinese",VLOOKUP($M282,Languages!$A$1:$G$5042,5,FALSE),IF(Declaration!$I$4="Japanese",VLOOKUP($M282,Languages!$A$1:$G$5042,6,FALSE),IF(Declaration!$I$4="Portugese",VLOOKUP($M282,Languages!$A$1:$G$5042,7,FALSE)))))))))</f>
        <v>Nigeria</v>
      </c>
      <c r="D282" s="199"/>
      <c r="E282" s="199"/>
      <c r="H282">
        <f t="shared" si="16"/>
        <v>0</v>
      </c>
      <c r="L282" t="s">
        <v>56</v>
      </c>
      <c r="M282" t="s">
        <v>1990</v>
      </c>
      <c r="N282" t="str">
        <f t="shared" si="17"/>
        <v>Manioc/Cassava</v>
      </c>
      <c r="O282" t="str">
        <f t="shared" si="18"/>
        <v>Manioc/Cassava</v>
      </c>
    </row>
    <row r="283" spans="2:15" ht="15" x14ac:dyDescent="0.35">
      <c r="B283" s="103" t="str">
        <f>IF(L283="","",IF(Declaration!$I$4="English",L283,IF(Declaration!$I$4="French",VLOOKUP($L283,Languages!$A$1:$G$5042,2,FALSE),IF(Declaration!$I$4="Spanish",VLOOKUP($L283,Languages!$A$1:$G$5042,3,FALSE),IF(Declaration!$I$4="German",VLOOKUP($L283,Languages!$A$1:$G$5042,4,FALSE),IF(Declaration!$I$4="Chinese",VLOOKUP($L283,Languages!$A$1:$G$5042,5,FALSE),IF(Declaration!$I$4="Japanese",VLOOKUP($L283,Languages!$A$1:$G$5042,6,FALSE),IF(Declaration!$I$4="Portugese",VLOOKUP($L283,Languages!$A$1:$G$5042,7,FALSE)))))))))</f>
        <v>Manioc/Cassava</v>
      </c>
      <c r="C283" s="103" t="str">
        <f>IF(M283="","",IF(Declaration!$I$4="English",M283,IF(Declaration!$I$4="French",VLOOKUP($M283,Languages!$A$1:$G$5042,2,FALSE),IF(Declaration!$I$4="Spanish",VLOOKUP($M283,Languages!$A$1:$G$5042,3,FALSE),IF(Declaration!$I$4="German",VLOOKUP($M283,Languages!$A$1:$G$5042,4,FALSE),IF(Declaration!$I$4="Chinese",VLOOKUP($M283,Languages!$A$1:$G$5042,5,FALSE),IF(Declaration!$I$4="Japanese",VLOOKUP($M283,Languages!$A$1:$G$5042,6,FALSE),IF(Declaration!$I$4="Portugese",VLOOKUP($M283,Languages!$A$1:$G$5042,7,FALSE)))))))))</f>
        <v>Paraguay</v>
      </c>
      <c r="D283" s="199"/>
      <c r="E283" s="199"/>
      <c r="H283">
        <f t="shared" si="16"/>
        <v>0</v>
      </c>
      <c r="L283" t="s">
        <v>56</v>
      </c>
      <c r="M283" t="s">
        <v>2039</v>
      </c>
      <c r="N283" t="str">
        <f t="shared" si="17"/>
        <v>Manioc/Cassava</v>
      </c>
      <c r="O283" t="str">
        <f t="shared" si="18"/>
        <v>Manioc/Cassava</v>
      </c>
    </row>
    <row r="284" spans="2:15" ht="15" x14ac:dyDescent="0.35">
      <c r="B284" s="103" t="str">
        <f>IF(L284="","",IF(Declaration!$I$4="English",L284,IF(Declaration!$I$4="French",VLOOKUP($L284,Languages!$A$1:$G$5042,2,FALSE),IF(Declaration!$I$4="Spanish",VLOOKUP($L284,Languages!$A$1:$G$5042,3,FALSE),IF(Declaration!$I$4="German",VLOOKUP($L284,Languages!$A$1:$G$5042,4,FALSE),IF(Declaration!$I$4="Chinese",VLOOKUP($L284,Languages!$A$1:$G$5042,5,FALSE),IF(Declaration!$I$4="Japanese",VLOOKUP($L284,Languages!$A$1:$G$5042,6,FALSE),IF(Declaration!$I$4="Portugese",VLOOKUP($L284,Languages!$A$1:$G$5042,7,FALSE)))))))))</f>
        <v>Matches</v>
      </c>
      <c r="C284" s="103" t="str">
        <f>IF(M284="","",IF(Declaration!$I$4="English",M284,IF(Declaration!$I$4="French",VLOOKUP($M284,Languages!$A$1:$G$5042,2,FALSE),IF(Declaration!$I$4="Spanish",VLOOKUP($M284,Languages!$A$1:$G$5042,3,FALSE),IF(Declaration!$I$4="German",VLOOKUP($M284,Languages!$A$1:$G$5042,4,FALSE),IF(Declaration!$I$4="Chinese",VLOOKUP($M284,Languages!$A$1:$G$5042,5,FALSE),IF(Declaration!$I$4="Japanese",VLOOKUP($M284,Languages!$A$1:$G$5042,6,FALSE),IF(Declaration!$I$4="Portugese",VLOOKUP($M284,Languages!$A$1:$G$5042,7,FALSE)))))))))</f>
        <v>Bangladesh</v>
      </c>
      <c r="D284" s="199"/>
      <c r="E284" s="199"/>
      <c r="H284">
        <f t="shared" si="16"/>
        <v>0</v>
      </c>
      <c r="L284" t="s">
        <v>124</v>
      </c>
      <c r="M284" t="s">
        <v>1329</v>
      </c>
      <c r="N284" t="str">
        <f t="shared" si="17"/>
        <v>Matches</v>
      </c>
      <c r="O284" t="str">
        <f t="shared" si="18"/>
        <v>Matches</v>
      </c>
    </row>
    <row r="285" spans="2:15" ht="15" x14ac:dyDescent="0.35">
      <c r="B285" s="103" t="str">
        <f>IF(L285="","",IF(Declaration!$I$4="English",L285,IF(Declaration!$I$4="French",VLOOKUP($L285,Languages!$A$1:$G$5042,2,FALSE),IF(Declaration!$I$4="Spanish",VLOOKUP($L285,Languages!$A$1:$G$5042,3,FALSE),IF(Declaration!$I$4="German",VLOOKUP($L285,Languages!$A$1:$G$5042,4,FALSE),IF(Declaration!$I$4="Chinese",VLOOKUP($L285,Languages!$A$1:$G$5042,5,FALSE),IF(Declaration!$I$4="Japanese",VLOOKUP($L285,Languages!$A$1:$G$5042,6,FALSE),IF(Declaration!$I$4="Portugese",VLOOKUP($L285,Languages!$A$1:$G$5042,7,FALSE)))))))))</f>
        <v>Matches</v>
      </c>
      <c r="C285" s="103" t="str">
        <f>IF(M285="","",IF(Declaration!$I$4="English",M285,IF(Declaration!$I$4="French",VLOOKUP($M285,Languages!$A$1:$G$5042,2,FALSE),IF(Declaration!$I$4="Spanish",VLOOKUP($M285,Languages!$A$1:$G$5042,3,FALSE),IF(Declaration!$I$4="German",VLOOKUP($M285,Languages!$A$1:$G$5042,4,FALSE),IF(Declaration!$I$4="Chinese",VLOOKUP($M285,Languages!$A$1:$G$5042,5,FALSE),IF(Declaration!$I$4="Japanese",VLOOKUP($M285,Languages!$A$1:$G$5042,6,FALSE),IF(Declaration!$I$4="Portugese",VLOOKUP($M285,Languages!$A$1:$G$5042,7,FALSE)))))))))</f>
        <v>India</v>
      </c>
      <c r="D285" s="199"/>
      <c r="E285" s="199"/>
      <c r="H285">
        <f t="shared" si="16"/>
        <v>0</v>
      </c>
      <c r="L285" t="s">
        <v>124</v>
      </c>
      <c r="M285" t="s">
        <v>1703</v>
      </c>
      <c r="N285" t="str">
        <f t="shared" si="17"/>
        <v>Matches</v>
      </c>
      <c r="O285" t="str">
        <f t="shared" si="18"/>
        <v>Matches</v>
      </c>
    </row>
    <row r="286" spans="2:15" ht="15" x14ac:dyDescent="0.35">
      <c r="B286" s="103" t="str">
        <f>IF(L286="","",IF(Declaration!$I$4="English",L286,IF(Declaration!$I$4="French",VLOOKUP($L286,Languages!$A$1:$G$5042,2,FALSE),IF(Declaration!$I$4="Spanish",VLOOKUP($L286,Languages!$A$1:$G$5042,3,FALSE),IF(Declaration!$I$4="German",VLOOKUP($L286,Languages!$A$1:$G$5042,4,FALSE),IF(Declaration!$I$4="Chinese",VLOOKUP($L286,Languages!$A$1:$G$5042,5,FALSE),IF(Declaration!$I$4="Japanese",VLOOKUP($L286,Languages!$A$1:$G$5042,6,FALSE),IF(Declaration!$I$4="Portugese",VLOOKUP($L286,Languages!$A$1:$G$5042,7,FALSE)))))))))</f>
        <v>Meat</v>
      </c>
      <c r="C286" s="103" t="str">
        <f>IF(M286="","",IF(Declaration!$I$4="English",M286,IF(Declaration!$I$4="French",VLOOKUP($M286,Languages!$A$1:$G$5042,2,FALSE),IF(Declaration!$I$4="Spanish",VLOOKUP($M286,Languages!$A$1:$G$5042,3,FALSE),IF(Declaration!$I$4="German",VLOOKUP($M286,Languages!$A$1:$G$5042,4,FALSE),IF(Declaration!$I$4="Chinese",VLOOKUP($M286,Languages!$A$1:$G$5042,5,FALSE),IF(Declaration!$I$4="Japanese",VLOOKUP($M286,Languages!$A$1:$G$5042,6,FALSE),IF(Declaration!$I$4="Portugese",VLOOKUP($M286,Languages!$A$1:$G$5042,7,FALSE)))))))))</f>
        <v>Cambodia</v>
      </c>
      <c r="D286" s="199"/>
      <c r="E286" s="199"/>
      <c r="H286">
        <f t="shared" si="16"/>
        <v>0</v>
      </c>
      <c r="L286" t="s">
        <v>125</v>
      </c>
      <c r="M286" t="s">
        <v>1412</v>
      </c>
      <c r="N286" t="str">
        <f t="shared" si="17"/>
        <v>Meat</v>
      </c>
      <c r="O286" t="str">
        <f t="shared" si="18"/>
        <v>Meat</v>
      </c>
    </row>
    <row r="287" spans="2:15" ht="15" x14ac:dyDescent="0.35">
      <c r="B287" s="103" t="str">
        <f>IF(L287="","",IF(Declaration!$I$4="English",L287,IF(Declaration!$I$4="French",VLOOKUP($L287,Languages!$A$1:$G$5042,2,FALSE),IF(Declaration!$I$4="Spanish",VLOOKUP($L287,Languages!$A$1:$G$5042,3,FALSE),IF(Declaration!$I$4="German",VLOOKUP($L287,Languages!$A$1:$G$5042,4,FALSE),IF(Declaration!$I$4="Chinese",VLOOKUP($L287,Languages!$A$1:$G$5042,5,FALSE),IF(Declaration!$I$4="Japanese",VLOOKUP($L287,Languages!$A$1:$G$5042,6,FALSE),IF(Declaration!$I$4="Portugese",VLOOKUP($L287,Languages!$A$1:$G$5042,7,FALSE)))))))))</f>
        <v>Melons</v>
      </c>
      <c r="C287" s="103" t="str">
        <f>IF(M287="","",IF(Declaration!$I$4="English",M287,IF(Declaration!$I$4="French",VLOOKUP($M287,Languages!$A$1:$G$5042,2,FALSE),IF(Declaration!$I$4="Spanish",VLOOKUP($M287,Languages!$A$1:$G$5042,3,FALSE),IF(Declaration!$I$4="German",VLOOKUP($M287,Languages!$A$1:$G$5042,4,FALSE),IF(Declaration!$I$4="Chinese",VLOOKUP($M287,Languages!$A$1:$G$5042,5,FALSE),IF(Declaration!$I$4="Japanese",VLOOKUP($M287,Languages!$A$1:$G$5042,6,FALSE),IF(Declaration!$I$4="Portugese",VLOOKUP($M287,Languages!$A$1:$G$5042,7,FALSE)))))))))</f>
        <v>Honduras</v>
      </c>
      <c r="D287" s="199"/>
      <c r="E287" s="199"/>
      <c r="H287">
        <f t="shared" si="16"/>
        <v>0</v>
      </c>
      <c r="L287" t="s">
        <v>57</v>
      </c>
      <c r="M287" t="s">
        <v>1683</v>
      </c>
      <c r="N287" t="str">
        <f t="shared" si="17"/>
        <v>Melons</v>
      </c>
      <c r="O287" t="str">
        <f t="shared" si="18"/>
        <v>Melons</v>
      </c>
    </row>
    <row r="288" spans="2:15" ht="15" x14ac:dyDescent="0.35">
      <c r="B288" s="103" t="str">
        <f>IF(L288="","",IF(Declaration!$I$4="English",L288,IF(Declaration!$I$4="French",VLOOKUP($L288,Languages!$A$1:$G$5042,2,FALSE),IF(Declaration!$I$4="Spanish",VLOOKUP($L288,Languages!$A$1:$G$5042,3,FALSE),IF(Declaration!$I$4="German",VLOOKUP($L288,Languages!$A$1:$G$5042,4,FALSE),IF(Declaration!$I$4="Chinese",VLOOKUP($L288,Languages!$A$1:$G$5042,5,FALSE),IF(Declaration!$I$4="Japanese",VLOOKUP($L288,Languages!$A$1:$G$5042,6,FALSE),IF(Declaration!$I$4="Portugese",VLOOKUP($L288,Languages!$A$1:$G$5042,7,FALSE)))))))))</f>
        <v>Melons</v>
      </c>
      <c r="C288" s="103" t="str">
        <f>IF(M288="","",IF(Declaration!$I$4="English",M288,IF(Declaration!$I$4="French",VLOOKUP($M288,Languages!$A$1:$G$5042,2,FALSE),IF(Declaration!$I$4="Spanish",VLOOKUP($M288,Languages!$A$1:$G$5042,3,FALSE),IF(Declaration!$I$4="German",VLOOKUP($M288,Languages!$A$1:$G$5042,4,FALSE),IF(Declaration!$I$4="Chinese",VLOOKUP($M288,Languages!$A$1:$G$5042,5,FALSE),IF(Declaration!$I$4="Japanese",VLOOKUP($M288,Languages!$A$1:$G$5042,6,FALSE),IF(Declaration!$I$4="Portugese",VLOOKUP($M288,Languages!$A$1:$G$5042,7,FALSE)))))))))</f>
        <v>Mexico</v>
      </c>
      <c r="D288" s="199"/>
      <c r="E288" s="199"/>
      <c r="H288">
        <f t="shared" si="16"/>
        <v>0</v>
      </c>
      <c r="L288" t="s">
        <v>57</v>
      </c>
      <c r="M288" t="s">
        <v>1906</v>
      </c>
      <c r="N288" t="str">
        <f t="shared" si="17"/>
        <v>Melons</v>
      </c>
      <c r="O288" t="str">
        <f t="shared" si="18"/>
        <v>Melons</v>
      </c>
    </row>
    <row r="289" spans="2:15" ht="15" x14ac:dyDescent="0.35">
      <c r="B289" s="103" t="str">
        <f>IF(L289="","",IF(Declaration!$I$4="English",L289,IF(Declaration!$I$4="French",VLOOKUP($L289,Languages!$A$1:$G$5042,2,FALSE),IF(Declaration!$I$4="Spanish",VLOOKUP($L289,Languages!$A$1:$G$5042,3,FALSE),IF(Declaration!$I$4="German",VLOOKUP($L289,Languages!$A$1:$G$5042,4,FALSE),IF(Declaration!$I$4="Chinese",VLOOKUP($L289,Languages!$A$1:$G$5042,5,FALSE),IF(Declaration!$I$4="Japanese",VLOOKUP($L289,Languages!$A$1:$G$5042,6,FALSE),IF(Declaration!$I$4="Portugese",VLOOKUP($L289,Languages!$A$1:$G$5042,7,FALSE)))))))))</f>
        <v>Melons</v>
      </c>
      <c r="C289" s="103" t="str">
        <f>IF(M289="","",IF(Declaration!$I$4="English",M289,IF(Declaration!$I$4="French",VLOOKUP($M289,Languages!$A$1:$G$5042,2,FALSE),IF(Declaration!$I$4="Spanish",VLOOKUP($M289,Languages!$A$1:$G$5042,3,FALSE),IF(Declaration!$I$4="German",VLOOKUP($M289,Languages!$A$1:$G$5042,4,FALSE),IF(Declaration!$I$4="Chinese",VLOOKUP($M289,Languages!$A$1:$G$5042,5,FALSE),IF(Declaration!$I$4="Japanese",VLOOKUP($M289,Languages!$A$1:$G$5042,6,FALSE),IF(Declaration!$I$4="Portugese",VLOOKUP($M289,Languages!$A$1:$G$5042,7,FALSE)))))))))</f>
        <v>Panama</v>
      </c>
      <c r="D289" s="199"/>
      <c r="E289" s="199"/>
      <c r="H289">
        <f t="shared" si="16"/>
        <v>0</v>
      </c>
      <c r="L289" t="s">
        <v>57</v>
      </c>
      <c r="M289" t="s">
        <v>2028</v>
      </c>
      <c r="N289" t="str">
        <f t="shared" si="17"/>
        <v>Melons</v>
      </c>
      <c r="O289" t="str">
        <f t="shared" si="18"/>
        <v>Melons</v>
      </c>
    </row>
    <row r="290" spans="2:15" ht="15" x14ac:dyDescent="0.35">
      <c r="B290" s="103" t="str">
        <f>IF(L290="","",IF(Declaration!$I$4="English",L290,IF(Declaration!$I$4="French",VLOOKUP($L290,Languages!$A$1:$G$5042,2,FALSE),IF(Declaration!$I$4="Spanish",VLOOKUP($L290,Languages!$A$1:$G$5042,3,FALSE),IF(Declaration!$I$4="German",VLOOKUP($L290,Languages!$A$1:$G$5042,4,FALSE),IF(Declaration!$I$4="Chinese",VLOOKUP($L290,Languages!$A$1:$G$5042,5,FALSE),IF(Declaration!$I$4="Japanese",VLOOKUP($L290,Languages!$A$1:$G$5042,6,FALSE),IF(Declaration!$I$4="Portugese",VLOOKUP($L290,Languages!$A$1:$G$5042,7,FALSE)))))))))</f>
        <v>Melons</v>
      </c>
      <c r="C290" s="103" t="str">
        <f>IF(M290="","",IF(Declaration!$I$4="English",M290,IF(Declaration!$I$4="French",VLOOKUP($M290,Languages!$A$1:$G$5042,2,FALSE),IF(Declaration!$I$4="Spanish",VLOOKUP($M290,Languages!$A$1:$G$5042,3,FALSE),IF(Declaration!$I$4="German",VLOOKUP($M290,Languages!$A$1:$G$5042,4,FALSE),IF(Declaration!$I$4="Chinese",VLOOKUP($M290,Languages!$A$1:$G$5042,5,FALSE),IF(Declaration!$I$4="Japanese",VLOOKUP($M290,Languages!$A$1:$G$5042,6,FALSE),IF(Declaration!$I$4="Portugese",VLOOKUP($M290,Languages!$A$1:$G$5042,7,FALSE)))))))))</f>
        <v>Paraguay</v>
      </c>
      <c r="D290" s="199"/>
      <c r="E290" s="199"/>
      <c r="H290">
        <f t="shared" si="16"/>
        <v>0</v>
      </c>
      <c r="L290" t="s">
        <v>57</v>
      </c>
      <c r="M290" t="s">
        <v>2039</v>
      </c>
      <c r="N290" t="str">
        <f t="shared" si="17"/>
        <v>Melons</v>
      </c>
      <c r="O290" t="str">
        <f t="shared" si="18"/>
        <v>Melons</v>
      </c>
    </row>
    <row r="291" spans="2:15" ht="15" x14ac:dyDescent="0.35">
      <c r="B291" s="103" t="str">
        <f>IF(L291="","",IF(Declaration!$I$4="English",L291,IF(Declaration!$I$4="French",VLOOKUP($L291,Languages!$A$1:$G$5042,2,FALSE),IF(Declaration!$I$4="Spanish",VLOOKUP($L291,Languages!$A$1:$G$5042,3,FALSE),IF(Declaration!$I$4="German",VLOOKUP($L291,Languages!$A$1:$G$5042,4,FALSE),IF(Declaration!$I$4="Chinese",VLOOKUP($L291,Languages!$A$1:$G$5042,5,FALSE),IF(Declaration!$I$4="Japanese",VLOOKUP($L291,Languages!$A$1:$G$5042,6,FALSE),IF(Declaration!$I$4="Portugese",VLOOKUP($L291,Languages!$A$1:$G$5042,7,FALSE)))))))))</f>
        <v>Mica</v>
      </c>
      <c r="C291" s="103" t="str">
        <f>IF(M291="","",IF(Declaration!$I$4="English",M291,IF(Declaration!$I$4="French",VLOOKUP($M291,Languages!$A$1:$G$5042,2,FALSE),IF(Declaration!$I$4="Spanish",VLOOKUP($M291,Languages!$A$1:$G$5042,3,FALSE),IF(Declaration!$I$4="German",VLOOKUP($M291,Languages!$A$1:$G$5042,4,FALSE),IF(Declaration!$I$4="Chinese",VLOOKUP($M291,Languages!$A$1:$G$5042,5,FALSE),IF(Declaration!$I$4="Japanese",VLOOKUP($M291,Languages!$A$1:$G$5042,6,FALSE),IF(Declaration!$I$4="Portugese",VLOOKUP($M291,Languages!$A$1:$G$5042,7,FALSE)))))))))</f>
        <v>India</v>
      </c>
      <c r="D291" s="199"/>
      <c r="E291" s="199"/>
      <c r="H291">
        <f t="shared" si="16"/>
        <v>0</v>
      </c>
      <c r="L291" t="s">
        <v>157</v>
      </c>
      <c r="M291" t="s">
        <v>1703</v>
      </c>
      <c r="N291" t="str">
        <f t="shared" si="17"/>
        <v>Mica</v>
      </c>
      <c r="O291" t="str">
        <f t="shared" si="18"/>
        <v>Mica</v>
      </c>
    </row>
    <row r="292" spans="2:15" ht="15" x14ac:dyDescent="0.35">
      <c r="B292" s="103" t="str">
        <f>IF(L292="","",IF(Declaration!$I$4="English",L292,IF(Declaration!$I$4="French",VLOOKUP($L292,Languages!$A$1:$G$5042,2,FALSE),IF(Declaration!$I$4="Spanish",VLOOKUP($L292,Languages!$A$1:$G$5042,3,FALSE),IF(Declaration!$I$4="German",VLOOKUP($L292,Languages!$A$1:$G$5042,4,FALSE),IF(Declaration!$I$4="Chinese",VLOOKUP($L292,Languages!$A$1:$G$5042,5,FALSE),IF(Declaration!$I$4="Japanese",VLOOKUP($L292,Languages!$A$1:$G$5042,6,FALSE),IF(Declaration!$I$4="Portugese",VLOOKUP($L292,Languages!$A$1:$G$5042,7,FALSE)))))))))</f>
        <v>Mica</v>
      </c>
      <c r="C292" s="103" t="str">
        <f>IF(M292="","",IF(Declaration!$I$4="English",M292,IF(Declaration!$I$4="French",VLOOKUP($M292,Languages!$A$1:$G$5042,2,FALSE),IF(Declaration!$I$4="Spanish",VLOOKUP($M292,Languages!$A$1:$G$5042,3,FALSE),IF(Declaration!$I$4="German",VLOOKUP($M292,Languages!$A$1:$G$5042,4,FALSE),IF(Declaration!$I$4="Chinese",VLOOKUP($M292,Languages!$A$1:$G$5042,5,FALSE),IF(Declaration!$I$4="Japanese",VLOOKUP($M292,Languages!$A$1:$G$5042,6,FALSE),IF(Declaration!$I$4="Portugese",VLOOKUP($M292,Languages!$A$1:$G$5042,7,FALSE)))))))))</f>
        <v>Madagascar</v>
      </c>
      <c r="D292" s="199"/>
      <c r="E292" s="199"/>
      <c r="H292">
        <f t="shared" si="16"/>
        <v>0</v>
      </c>
      <c r="L292" t="s">
        <v>157</v>
      </c>
      <c r="M292" t="s">
        <v>1859</v>
      </c>
      <c r="N292" t="str">
        <f t="shared" si="17"/>
        <v>Mica</v>
      </c>
      <c r="O292" t="str">
        <f t="shared" si="18"/>
        <v>Mica</v>
      </c>
    </row>
    <row r="293" spans="2:15" ht="15" x14ac:dyDescent="0.35">
      <c r="B293" s="103" t="str">
        <f>IF(L293="","",IF(Declaration!$I$4="English",L293,IF(Declaration!$I$4="French",VLOOKUP($L293,Languages!$A$1:$G$5042,2,FALSE),IF(Declaration!$I$4="Spanish",VLOOKUP($L293,Languages!$A$1:$G$5042,3,FALSE),IF(Declaration!$I$4="German",VLOOKUP($L293,Languages!$A$1:$G$5042,4,FALSE),IF(Declaration!$I$4="Chinese",VLOOKUP($L293,Languages!$A$1:$G$5042,5,FALSE),IF(Declaration!$I$4="Japanese",VLOOKUP($L293,Languages!$A$1:$G$5042,6,FALSE),IF(Declaration!$I$4="Portugese",VLOOKUP($L293,Languages!$A$1:$G$5042,7,FALSE)))))))))</f>
        <v>Nails</v>
      </c>
      <c r="C293" s="103" t="str">
        <f>IF(M293="","",IF(Declaration!$I$4="English",M293,IF(Declaration!$I$4="French",VLOOKUP($M293,Languages!$A$1:$G$5042,2,FALSE),IF(Declaration!$I$4="Spanish",VLOOKUP($M293,Languages!$A$1:$G$5042,3,FALSE),IF(Declaration!$I$4="German",VLOOKUP($M293,Languages!$A$1:$G$5042,4,FALSE),IF(Declaration!$I$4="Chinese",VLOOKUP($M293,Languages!$A$1:$G$5042,5,FALSE),IF(Declaration!$I$4="Japanese",VLOOKUP($M293,Languages!$A$1:$G$5042,6,FALSE),IF(Declaration!$I$4="Portugese",VLOOKUP($M293,Languages!$A$1:$G$5042,7,FALSE)))))))))</f>
        <v>China</v>
      </c>
      <c r="D293" s="199"/>
      <c r="E293" s="199"/>
      <c r="H293">
        <f t="shared" si="16"/>
        <v>0</v>
      </c>
      <c r="L293" t="s">
        <v>126</v>
      </c>
      <c r="M293" t="s">
        <v>1448</v>
      </c>
      <c r="N293" t="str">
        <f t="shared" si="17"/>
        <v>Nails</v>
      </c>
      <c r="O293" t="str">
        <f t="shared" si="18"/>
        <v>Nails</v>
      </c>
    </row>
    <row r="294" spans="2:15" ht="15" x14ac:dyDescent="0.35">
      <c r="B294" s="103" t="str">
        <f>IF(L294="","",IF(Declaration!$I$4="English",L294,IF(Declaration!$I$4="French",VLOOKUP($L294,Languages!$A$1:$G$5042,2,FALSE),IF(Declaration!$I$4="Spanish",VLOOKUP($L294,Languages!$A$1:$G$5042,3,FALSE),IF(Declaration!$I$4="German",VLOOKUP($L294,Languages!$A$1:$G$5042,4,FALSE),IF(Declaration!$I$4="Chinese",VLOOKUP($L294,Languages!$A$1:$G$5042,5,FALSE),IF(Declaration!$I$4="Japanese",VLOOKUP($L294,Languages!$A$1:$G$5042,6,FALSE),IF(Declaration!$I$4="Portugese",VLOOKUP($L294,Languages!$A$1:$G$5042,7,FALSE)))))))))</f>
        <v>Nile Perch (fish)</v>
      </c>
      <c r="C294" s="103" t="str">
        <f>IF(M294="","",IF(Declaration!$I$4="English",M294,IF(Declaration!$I$4="French",VLOOKUP($M294,Languages!$A$1:$G$5042,2,FALSE),IF(Declaration!$I$4="Spanish",VLOOKUP($M294,Languages!$A$1:$G$5042,3,FALSE),IF(Declaration!$I$4="German",VLOOKUP($M294,Languages!$A$1:$G$5042,4,FALSE),IF(Declaration!$I$4="Chinese",VLOOKUP($M294,Languages!$A$1:$G$5042,5,FALSE),IF(Declaration!$I$4="Japanese",VLOOKUP($M294,Languages!$A$1:$G$5042,6,FALSE),IF(Declaration!$I$4="Portugese",VLOOKUP($M294,Languages!$A$1:$G$5042,7,FALSE)))))))))</f>
        <v>Tanzania</v>
      </c>
      <c r="D294" s="199"/>
      <c r="E294" s="199"/>
      <c r="H294">
        <f t="shared" si="16"/>
        <v>0</v>
      </c>
      <c r="L294" t="s">
        <v>58</v>
      </c>
      <c r="M294" t="s">
        <v>5069</v>
      </c>
      <c r="N294" t="str">
        <f t="shared" si="17"/>
        <v>Nile Perch (fish)</v>
      </c>
      <c r="O294" t="str">
        <f t="shared" si="18"/>
        <v>Nile Perch (fish)</v>
      </c>
    </row>
    <row r="295" spans="2:15" ht="15" x14ac:dyDescent="0.35">
      <c r="B295" s="103" t="str">
        <f>IF(L295="","",IF(Declaration!$I$4="English",L295,IF(Declaration!$I$4="French",VLOOKUP($L295,Languages!$A$1:$G$5042,2,FALSE),IF(Declaration!$I$4="Spanish",VLOOKUP($L295,Languages!$A$1:$G$5042,3,FALSE),IF(Declaration!$I$4="German",VLOOKUP($L295,Languages!$A$1:$G$5042,4,FALSE),IF(Declaration!$I$4="Chinese",VLOOKUP($L295,Languages!$A$1:$G$5042,5,FALSE),IF(Declaration!$I$4="Japanese",VLOOKUP($L295,Languages!$A$1:$G$5042,6,FALSE),IF(Declaration!$I$4="Portugese",VLOOKUP($L295,Languages!$A$1:$G$5042,7,FALSE)))))))))</f>
        <v>Oleochemicals</v>
      </c>
      <c r="C295" s="103" t="str">
        <f>IF(M295="","",IF(Declaration!$I$4="English",M295,IF(Declaration!$I$4="French",VLOOKUP($M295,Languages!$A$1:$G$5042,2,FALSE),IF(Declaration!$I$4="Spanish",VLOOKUP($M295,Languages!$A$1:$G$5042,3,FALSE),IF(Declaration!$I$4="German",VLOOKUP($M295,Languages!$A$1:$G$5042,4,FALSE),IF(Declaration!$I$4="Chinese",VLOOKUP($M295,Languages!$A$1:$G$5042,5,FALSE),IF(Declaration!$I$4="Japanese",VLOOKUP($M295,Languages!$A$1:$G$5042,6,FALSE),IF(Declaration!$I$4="Portugese",VLOOKUP($M295,Languages!$A$1:$G$5042,7,FALSE)))))))))</f>
        <v>Indonesia</v>
      </c>
      <c r="D295" s="199"/>
      <c r="E295" s="199"/>
      <c r="H295">
        <f t="shared" si="16"/>
        <v>0</v>
      </c>
      <c r="L295" t="s">
        <v>4289</v>
      </c>
      <c r="M295" t="s">
        <v>1709</v>
      </c>
      <c r="N295" t="str">
        <f t="shared" si="17"/>
        <v>Oleochemicals</v>
      </c>
      <c r="O295" t="str">
        <f t="shared" si="18"/>
        <v>Oleochemicals</v>
      </c>
    </row>
    <row r="296" spans="2:15" ht="15" x14ac:dyDescent="0.35">
      <c r="B296" s="103" t="str">
        <f>IF(L296="","",IF(Declaration!$I$4="English",L296,IF(Declaration!$I$4="French",VLOOKUP($L296,Languages!$A$1:$G$5042,2,FALSE),IF(Declaration!$I$4="Spanish",VLOOKUP($L296,Languages!$A$1:$G$5042,3,FALSE),IF(Declaration!$I$4="German",VLOOKUP($L296,Languages!$A$1:$G$5042,4,FALSE),IF(Declaration!$I$4="Chinese",VLOOKUP($L296,Languages!$A$1:$G$5042,5,FALSE),IF(Declaration!$I$4="Japanese",VLOOKUP($L296,Languages!$A$1:$G$5042,6,FALSE),IF(Declaration!$I$4="Portugese",VLOOKUP($L296,Languages!$A$1:$G$5042,7,FALSE)))))))))</f>
        <v>Olives</v>
      </c>
      <c r="C296" s="103" t="str">
        <f>IF(M296="","",IF(Declaration!$I$4="English",M296,IF(Declaration!$I$4="French",VLOOKUP($M296,Languages!$A$1:$G$5042,2,FALSE),IF(Declaration!$I$4="Spanish",VLOOKUP($M296,Languages!$A$1:$G$5042,3,FALSE),IF(Declaration!$I$4="German",VLOOKUP($M296,Languages!$A$1:$G$5042,4,FALSE),IF(Declaration!$I$4="Chinese",VLOOKUP($M296,Languages!$A$1:$G$5042,5,FALSE),IF(Declaration!$I$4="Japanese",VLOOKUP($M296,Languages!$A$1:$G$5042,6,FALSE),IF(Declaration!$I$4="Portugese",VLOOKUP($M296,Languages!$A$1:$G$5042,7,FALSE)))))))))</f>
        <v>Argentina</v>
      </c>
      <c r="D296" s="199"/>
      <c r="E296" s="199"/>
      <c r="H296">
        <f t="shared" si="16"/>
        <v>0</v>
      </c>
      <c r="L296" t="s">
        <v>60</v>
      </c>
      <c r="M296" t="s">
        <v>1287</v>
      </c>
      <c r="N296" t="str">
        <f t="shared" si="17"/>
        <v>Olives</v>
      </c>
      <c r="O296" t="str">
        <f t="shared" si="18"/>
        <v>Olives</v>
      </c>
    </row>
    <row r="297" spans="2:15" ht="15" x14ac:dyDescent="0.35">
      <c r="B297" s="103" t="str">
        <f>IF(L297="","",IF(Declaration!$I$4="English",L297,IF(Declaration!$I$4="French",VLOOKUP($L297,Languages!$A$1:$G$5042,2,FALSE),IF(Declaration!$I$4="Spanish",VLOOKUP($L297,Languages!$A$1:$G$5042,3,FALSE),IF(Declaration!$I$4="German",VLOOKUP($L297,Languages!$A$1:$G$5042,4,FALSE),IF(Declaration!$I$4="Chinese",VLOOKUP($L297,Languages!$A$1:$G$5042,5,FALSE),IF(Declaration!$I$4="Japanese",VLOOKUP($L297,Languages!$A$1:$G$5042,6,FALSE),IF(Declaration!$I$4="Portugese",VLOOKUP($L297,Languages!$A$1:$G$5042,7,FALSE)))))))))</f>
        <v>Onions</v>
      </c>
      <c r="C297" s="103" t="str">
        <f>IF(M297="","",IF(Declaration!$I$4="English",M297,IF(Declaration!$I$4="French",VLOOKUP($M297,Languages!$A$1:$G$5042,2,FALSE),IF(Declaration!$I$4="Spanish",VLOOKUP($M297,Languages!$A$1:$G$5042,3,FALSE),IF(Declaration!$I$4="German",VLOOKUP($M297,Languages!$A$1:$G$5042,4,FALSE),IF(Declaration!$I$4="Chinese",VLOOKUP($M297,Languages!$A$1:$G$5042,5,FALSE),IF(Declaration!$I$4="Japanese",VLOOKUP($M297,Languages!$A$1:$G$5042,6,FALSE),IF(Declaration!$I$4="Portugese",VLOOKUP($M297,Languages!$A$1:$G$5042,7,FALSE)))))))))</f>
        <v>Mexico</v>
      </c>
      <c r="D297" s="199"/>
      <c r="E297" s="199"/>
      <c r="H297">
        <f t="shared" si="16"/>
        <v>0</v>
      </c>
      <c r="L297" t="s">
        <v>61</v>
      </c>
      <c r="M297" t="s">
        <v>1906</v>
      </c>
      <c r="N297" t="str">
        <f t="shared" si="17"/>
        <v>Onions</v>
      </c>
      <c r="O297" t="str">
        <f t="shared" si="18"/>
        <v>Onions</v>
      </c>
    </row>
    <row r="298" spans="2:15" ht="15" x14ac:dyDescent="0.35">
      <c r="B298" s="103" t="str">
        <f>IF(L298="","",IF(Declaration!$I$4="English",L298,IF(Declaration!$I$4="French",VLOOKUP($L298,Languages!$A$1:$G$5042,2,FALSE),IF(Declaration!$I$4="Spanish",VLOOKUP($L298,Languages!$A$1:$G$5042,3,FALSE),IF(Declaration!$I$4="German",VLOOKUP($L298,Languages!$A$1:$G$5042,4,FALSE),IF(Declaration!$I$4="Chinese",VLOOKUP($L298,Languages!$A$1:$G$5042,5,FALSE),IF(Declaration!$I$4="Japanese",VLOOKUP($L298,Languages!$A$1:$G$5042,6,FALSE),IF(Declaration!$I$4="Portugese",VLOOKUP($L298,Languages!$A$1:$G$5042,7,FALSE)))))))))</f>
        <v>Onions</v>
      </c>
      <c r="C298" s="103" t="str">
        <f>IF(M298="","",IF(Declaration!$I$4="English",M298,IF(Declaration!$I$4="French",VLOOKUP($M298,Languages!$A$1:$G$5042,2,FALSE),IF(Declaration!$I$4="Spanish",VLOOKUP($M298,Languages!$A$1:$G$5042,3,FALSE),IF(Declaration!$I$4="German",VLOOKUP($M298,Languages!$A$1:$G$5042,4,FALSE),IF(Declaration!$I$4="Chinese",VLOOKUP($M298,Languages!$A$1:$G$5042,5,FALSE),IF(Declaration!$I$4="Japanese",VLOOKUP($M298,Languages!$A$1:$G$5042,6,FALSE),IF(Declaration!$I$4="Portugese",VLOOKUP($M298,Languages!$A$1:$G$5042,7,FALSE)))))))))</f>
        <v>Paraguay</v>
      </c>
      <c r="D298" s="199"/>
      <c r="E298" s="199"/>
      <c r="H298">
        <f t="shared" si="16"/>
        <v>0</v>
      </c>
      <c r="L298" t="s">
        <v>61</v>
      </c>
      <c r="M298" t="s">
        <v>2039</v>
      </c>
      <c r="N298" t="str">
        <f t="shared" si="17"/>
        <v>Onions</v>
      </c>
      <c r="O298" t="str">
        <f t="shared" si="18"/>
        <v>Onions</v>
      </c>
    </row>
    <row r="299" spans="2:15" ht="15" x14ac:dyDescent="0.35">
      <c r="B299" s="103" t="str">
        <f>IF(L299="","",IF(Declaration!$I$4="English",L299,IF(Declaration!$I$4="French",VLOOKUP($L299,Languages!$A$1:$G$5042,2,FALSE),IF(Declaration!$I$4="Spanish",VLOOKUP($L299,Languages!$A$1:$G$5042,3,FALSE),IF(Declaration!$I$4="German",VLOOKUP($L299,Languages!$A$1:$G$5042,4,FALSE),IF(Declaration!$I$4="Chinese",VLOOKUP($L299,Languages!$A$1:$G$5042,5,FALSE),IF(Declaration!$I$4="Japanese",VLOOKUP($L299,Languages!$A$1:$G$5042,6,FALSE),IF(Declaration!$I$4="Portugese",VLOOKUP($L299,Languages!$A$1:$G$5042,7,FALSE)))))))))</f>
        <v>Palm Fruit</v>
      </c>
      <c r="C299" s="103" t="str">
        <f>IF(M299="","",IF(Declaration!$I$4="English",M299,IF(Declaration!$I$4="French",VLOOKUP($M299,Languages!$A$1:$G$5042,2,FALSE),IF(Declaration!$I$4="Spanish",VLOOKUP($M299,Languages!$A$1:$G$5042,3,FALSE),IF(Declaration!$I$4="German",VLOOKUP($M299,Languages!$A$1:$G$5042,4,FALSE),IF(Declaration!$I$4="Chinese",VLOOKUP($M299,Languages!$A$1:$G$5042,5,FALSE),IF(Declaration!$I$4="Japanese",VLOOKUP($M299,Languages!$A$1:$G$5042,6,FALSE),IF(Declaration!$I$4="Portugese",VLOOKUP($M299,Languages!$A$1:$G$5042,7,FALSE)))))))))</f>
        <v>Indonesia</v>
      </c>
      <c r="D299" s="199"/>
      <c r="E299" s="199"/>
      <c r="H299">
        <f t="shared" si="16"/>
        <v>0</v>
      </c>
      <c r="L299" t="s">
        <v>4301</v>
      </c>
      <c r="M299" t="s">
        <v>1709</v>
      </c>
      <c r="N299" t="str">
        <f t="shared" si="17"/>
        <v>Palm Fruit</v>
      </c>
      <c r="O299" t="str">
        <f t="shared" si="18"/>
        <v>Palm Fruit</v>
      </c>
    </row>
    <row r="300" spans="2:15" ht="15" x14ac:dyDescent="0.35">
      <c r="B300" s="103" t="str">
        <f>IF(L300="","",IF(Declaration!$I$4="English",L300,IF(Declaration!$I$4="French",VLOOKUP($L300,Languages!$A$1:$G$5042,2,FALSE),IF(Declaration!$I$4="Spanish",VLOOKUP($L300,Languages!$A$1:$G$5042,3,FALSE),IF(Declaration!$I$4="German",VLOOKUP($L300,Languages!$A$1:$G$5042,4,FALSE),IF(Declaration!$I$4="Chinese",VLOOKUP($L300,Languages!$A$1:$G$5042,5,FALSE),IF(Declaration!$I$4="Japanese",VLOOKUP($L300,Languages!$A$1:$G$5042,6,FALSE),IF(Declaration!$I$4="Portugese",VLOOKUP($L300,Languages!$A$1:$G$5042,7,FALSE)))))))))</f>
        <v>Palm Fruit</v>
      </c>
      <c r="C300" s="103" t="str">
        <f>IF(M300="","",IF(Declaration!$I$4="English",M300,IF(Declaration!$I$4="French",VLOOKUP($M300,Languages!$A$1:$G$5042,2,FALSE),IF(Declaration!$I$4="Spanish",VLOOKUP($M300,Languages!$A$1:$G$5042,3,FALSE),IF(Declaration!$I$4="German",VLOOKUP($M300,Languages!$A$1:$G$5042,4,FALSE),IF(Declaration!$I$4="Chinese",VLOOKUP($M300,Languages!$A$1:$G$5042,5,FALSE),IF(Declaration!$I$4="Japanese",VLOOKUP($M300,Languages!$A$1:$G$5042,6,FALSE),IF(Declaration!$I$4="Portugese",VLOOKUP($M300,Languages!$A$1:$G$5042,7,FALSE)))))))))</f>
        <v>Malaysia</v>
      </c>
      <c r="D300" s="199"/>
      <c r="E300" s="199"/>
      <c r="H300">
        <f t="shared" si="16"/>
        <v>0</v>
      </c>
      <c r="L300" t="s">
        <v>4301</v>
      </c>
      <c r="M300" t="s">
        <v>1868</v>
      </c>
      <c r="N300" t="str">
        <f t="shared" si="17"/>
        <v>Palm Fruit</v>
      </c>
      <c r="O300" t="str">
        <f t="shared" si="18"/>
        <v>Palm Fruit</v>
      </c>
    </row>
    <row r="301" spans="2:15" ht="15" x14ac:dyDescent="0.35">
      <c r="B301" s="103" t="str">
        <f>IF(L301="","",IF(Declaration!$I$4="English",L301,IF(Declaration!$I$4="French",VLOOKUP($L301,Languages!$A$1:$G$5042,2,FALSE),IF(Declaration!$I$4="Spanish",VLOOKUP($L301,Languages!$A$1:$G$5042,3,FALSE),IF(Declaration!$I$4="German",VLOOKUP($L301,Languages!$A$1:$G$5042,4,FALSE),IF(Declaration!$I$4="Chinese",VLOOKUP($L301,Languages!$A$1:$G$5042,5,FALSE),IF(Declaration!$I$4="Japanese",VLOOKUP($L301,Languages!$A$1:$G$5042,6,FALSE),IF(Declaration!$I$4="Portugese",VLOOKUP($L301,Languages!$A$1:$G$5042,7,FALSE)))))))))</f>
        <v>Palm Fruit</v>
      </c>
      <c r="C301" s="103" t="str">
        <f>IF(M301="","",IF(Declaration!$I$4="English",M301,IF(Declaration!$I$4="French",VLOOKUP($M301,Languages!$A$1:$G$5042,2,FALSE),IF(Declaration!$I$4="Spanish",VLOOKUP($M301,Languages!$A$1:$G$5042,3,FALSE),IF(Declaration!$I$4="German",VLOOKUP($M301,Languages!$A$1:$G$5042,4,FALSE),IF(Declaration!$I$4="Chinese",VLOOKUP($M301,Languages!$A$1:$G$5042,5,FALSE),IF(Declaration!$I$4="Japanese",VLOOKUP($M301,Languages!$A$1:$G$5042,6,FALSE),IF(Declaration!$I$4="Portugese",VLOOKUP($M301,Languages!$A$1:$G$5042,7,FALSE)))))))))</f>
        <v>Sierra Leone</v>
      </c>
      <c r="D301" s="199"/>
      <c r="E301" s="199"/>
      <c r="H301">
        <f t="shared" si="16"/>
        <v>0</v>
      </c>
      <c r="L301" t="s">
        <v>4301</v>
      </c>
      <c r="M301" t="s">
        <v>2144</v>
      </c>
      <c r="N301" t="str">
        <f t="shared" si="17"/>
        <v>Palm Fruit</v>
      </c>
      <c r="O301" t="str">
        <f t="shared" si="18"/>
        <v>Palm Fruit</v>
      </c>
    </row>
    <row r="302" spans="2:15" ht="15" x14ac:dyDescent="0.35">
      <c r="B302" s="103" t="str">
        <f>IF(L302="","",IF(Declaration!$I$4="English",L302,IF(Declaration!$I$4="French",VLOOKUP($L302,Languages!$A$1:$G$5042,2,FALSE),IF(Declaration!$I$4="Spanish",VLOOKUP($L302,Languages!$A$1:$G$5042,3,FALSE),IF(Declaration!$I$4="German",VLOOKUP($L302,Languages!$A$1:$G$5042,4,FALSE),IF(Declaration!$I$4="Chinese",VLOOKUP($L302,Languages!$A$1:$G$5042,5,FALSE),IF(Declaration!$I$4="Japanese",VLOOKUP($L302,Languages!$A$1:$G$5042,6,FALSE),IF(Declaration!$I$4="Portugese",VLOOKUP($L302,Languages!$A$1:$G$5042,7,FALSE)))))))))</f>
        <v>Palm Thatch</v>
      </c>
      <c r="C302" s="103" t="str">
        <f>IF(M302="","",IF(Declaration!$I$4="English",M302,IF(Declaration!$I$4="French",VLOOKUP($M302,Languages!$A$1:$G$5042,2,FALSE),IF(Declaration!$I$4="Spanish",VLOOKUP($M302,Languages!$A$1:$G$5042,3,FALSE),IF(Declaration!$I$4="German",VLOOKUP($M302,Languages!$A$1:$G$5042,4,FALSE),IF(Declaration!$I$4="Chinese",VLOOKUP($M302,Languages!$A$1:$G$5042,5,FALSE),IF(Declaration!$I$4="Japanese",VLOOKUP($M302,Languages!$A$1:$G$5042,6,FALSE),IF(Declaration!$I$4="Portugese",VLOOKUP($M302,Languages!$A$1:$G$5042,7,FALSE)))))))))</f>
        <v>Burma</v>
      </c>
      <c r="D302" s="199"/>
      <c r="E302" s="199"/>
      <c r="H302">
        <f t="shared" si="16"/>
        <v>0</v>
      </c>
      <c r="L302" t="s">
        <v>62</v>
      </c>
      <c r="M302" t="s">
        <v>5038</v>
      </c>
      <c r="N302" t="str">
        <f t="shared" si="17"/>
        <v>Palm Thatch</v>
      </c>
      <c r="O302" t="str">
        <f t="shared" si="18"/>
        <v>Palm Thatch</v>
      </c>
    </row>
    <row r="303" spans="2:15" ht="15" x14ac:dyDescent="0.35">
      <c r="B303" s="103" t="str">
        <f>IF(L303="","",IF(Declaration!$I$4="English",L303,IF(Declaration!$I$4="French",VLOOKUP($L303,Languages!$A$1:$G$5042,2,FALSE),IF(Declaration!$I$4="Spanish",VLOOKUP($L303,Languages!$A$1:$G$5042,3,FALSE),IF(Declaration!$I$4="German",VLOOKUP($L303,Languages!$A$1:$G$5042,4,FALSE),IF(Declaration!$I$4="Chinese",VLOOKUP($L303,Languages!$A$1:$G$5042,5,FALSE),IF(Declaration!$I$4="Japanese",VLOOKUP($L303,Languages!$A$1:$G$5042,6,FALSE),IF(Declaration!$I$4="Portugese",VLOOKUP($L303,Languages!$A$1:$G$5042,7,FALSE)))))))))</f>
        <v>Peanuts</v>
      </c>
      <c r="C303" s="103" t="str">
        <f>IF(M303="","",IF(Declaration!$I$4="English",M303,IF(Declaration!$I$4="French",VLOOKUP($M303,Languages!$A$1:$G$5042,2,FALSE),IF(Declaration!$I$4="Spanish",VLOOKUP($M303,Languages!$A$1:$G$5042,3,FALSE),IF(Declaration!$I$4="German",VLOOKUP($M303,Languages!$A$1:$G$5042,4,FALSE),IF(Declaration!$I$4="Chinese",VLOOKUP($M303,Languages!$A$1:$G$5042,5,FALSE),IF(Declaration!$I$4="Japanese",VLOOKUP($M303,Languages!$A$1:$G$5042,6,FALSE),IF(Declaration!$I$4="Portugese",VLOOKUP($M303,Languages!$A$1:$G$5042,7,FALSE)))))))))</f>
        <v>Bolivia</v>
      </c>
      <c r="D303" s="199"/>
      <c r="E303" s="199"/>
      <c r="H303">
        <f t="shared" si="16"/>
        <v>0</v>
      </c>
      <c r="L303" t="s">
        <v>63</v>
      </c>
      <c r="M303" t="s">
        <v>5044</v>
      </c>
      <c r="N303" t="str">
        <f t="shared" si="17"/>
        <v>Peanuts</v>
      </c>
      <c r="O303" t="str">
        <f t="shared" si="18"/>
        <v>Peanuts</v>
      </c>
    </row>
    <row r="304" spans="2:15" ht="15" x14ac:dyDescent="0.35">
      <c r="B304" s="103" t="str">
        <f>IF(L304="","",IF(Declaration!$I$4="English",L304,IF(Declaration!$I$4="French",VLOOKUP($L304,Languages!$A$1:$G$5042,2,FALSE),IF(Declaration!$I$4="Spanish",VLOOKUP($L304,Languages!$A$1:$G$5042,3,FALSE),IF(Declaration!$I$4="German",VLOOKUP($L304,Languages!$A$1:$G$5042,4,FALSE),IF(Declaration!$I$4="Chinese",VLOOKUP($L304,Languages!$A$1:$G$5042,5,FALSE),IF(Declaration!$I$4="Japanese",VLOOKUP($L304,Languages!$A$1:$G$5042,6,FALSE),IF(Declaration!$I$4="Portugese",VLOOKUP($L304,Languages!$A$1:$G$5042,7,FALSE)))))))))</f>
        <v>Peanuts</v>
      </c>
      <c r="C304" s="103" t="str">
        <f>IF(M304="","",IF(Declaration!$I$4="English",M304,IF(Declaration!$I$4="French",VLOOKUP($M304,Languages!$A$1:$G$5042,2,FALSE),IF(Declaration!$I$4="Spanish",VLOOKUP($M304,Languages!$A$1:$G$5042,3,FALSE),IF(Declaration!$I$4="German",VLOOKUP($M304,Languages!$A$1:$G$5042,4,FALSE),IF(Declaration!$I$4="Chinese",VLOOKUP($M304,Languages!$A$1:$G$5042,5,FALSE),IF(Declaration!$I$4="Japanese",VLOOKUP($M304,Languages!$A$1:$G$5042,6,FALSE),IF(Declaration!$I$4="Portugese",VLOOKUP($M304,Languages!$A$1:$G$5042,7,FALSE)))))))))</f>
        <v>Paraguay</v>
      </c>
      <c r="D304" s="199"/>
      <c r="E304" s="199"/>
      <c r="H304">
        <f t="shared" si="16"/>
        <v>0</v>
      </c>
      <c r="L304" t="s">
        <v>63</v>
      </c>
      <c r="M304" t="s">
        <v>2039</v>
      </c>
      <c r="N304" t="str">
        <f t="shared" si="17"/>
        <v>Peanuts</v>
      </c>
      <c r="O304" t="str">
        <f t="shared" si="18"/>
        <v>Peanuts</v>
      </c>
    </row>
    <row r="305" spans="2:15" ht="15" x14ac:dyDescent="0.35">
      <c r="B305" s="103" t="str">
        <f>IF(L305="","",IF(Declaration!$I$4="English",L305,IF(Declaration!$I$4="French",VLOOKUP($L305,Languages!$A$1:$G$5042,2,FALSE),IF(Declaration!$I$4="Spanish",VLOOKUP($L305,Languages!$A$1:$G$5042,3,FALSE),IF(Declaration!$I$4="German",VLOOKUP($L305,Languages!$A$1:$G$5042,4,FALSE),IF(Declaration!$I$4="Chinese",VLOOKUP($L305,Languages!$A$1:$G$5042,5,FALSE),IF(Declaration!$I$4="Japanese",VLOOKUP($L305,Languages!$A$1:$G$5042,6,FALSE),IF(Declaration!$I$4="Portugese",VLOOKUP($L305,Languages!$A$1:$G$5042,7,FALSE)))))))))</f>
        <v>Peanuts</v>
      </c>
      <c r="C305" s="103" t="str">
        <f>IF(M305="","",IF(Declaration!$I$4="English",M305,IF(Declaration!$I$4="French",VLOOKUP($M305,Languages!$A$1:$G$5042,2,FALSE),IF(Declaration!$I$4="Spanish",VLOOKUP($M305,Languages!$A$1:$G$5042,3,FALSE),IF(Declaration!$I$4="German",VLOOKUP($M305,Languages!$A$1:$G$5042,4,FALSE),IF(Declaration!$I$4="Chinese",VLOOKUP($M305,Languages!$A$1:$G$5042,5,FALSE),IF(Declaration!$I$4="Japanese",VLOOKUP($M305,Languages!$A$1:$G$5042,6,FALSE),IF(Declaration!$I$4="Portugese",VLOOKUP($M305,Languages!$A$1:$G$5042,7,FALSE)))))))))</f>
        <v>Turkey</v>
      </c>
      <c r="D305" s="199"/>
      <c r="E305" s="199"/>
      <c r="H305">
        <f t="shared" si="16"/>
        <v>0</v>
      </c>
      <c r="L305" t="s">
        <v>63</v>
      </c>
      <c r="M305" t="s">
        <v>2292</v>
      </c>
      <c r="N305" t="str">
        <f t="shared" si="17"/>
        <v>Peanuts</v>
      </c>
      <c r="O305" t="str">
        <f t="shared" si="18"/>
        <v>Peanuts</v>
      </c>
    </row>
    <row r="306" spans="2:15" ht="15" x14ac:dyDescent="0.35">
      <c r="B306" s="103" t="str">
        <f>IF(L306="","",IF(Declaration!$I$4="English",L306,IF(Declaration!$I$4="French",VLOOKUP($L306,Languages!$A$1:$G$5042,2,FALSE),IF(Declaration!$I$4="Spanish",VLOOKUP($L306,Languages!$A$1:$G$5042,3,FALSE),IF(Declaration!$I$4="German",VLOOKUP($L306,Languages!$A$1:$G$5042,4,FALSE),IF(Declaration!$I$4="Chinese",VLOOKUP($L306,Languages!$A$1:$G$5042,5,FALSE),IF(Declaration!$I$4="Japanese",VLOOKUP($L306,Languages!$A$1:$G$5042,6,FALSE),IF(Declaration!$I$4="Portugese",VLOOKUP($L306,Languages!$A$1:$G$5042,7,FALSE)))))))))</f>
        <v>Pepper</v>
      </c>
      <c r="C306" s="103" t="str">
        <f>IF(M306="","",IF(Declaration!$I$4="English",M306,IF(Declaration!$I$4="French",VLOOKUP($M306,Languages!$A$1:$G$5042,2,FALSE),IF(Declaration!$I$4="Spanish",VLOOKUP($M306,Languages!$A$1:$G$5042,3,FALSE),IF(Declaration!$I$4="German",VLOOKUP($M306,Languages!$A$1:$G$5042,4,FALSE),IF(Declaration!$I$4="Chinese",VLOOKUP($M306,Languages!$A$1:$G$5042,5,FALSE),IF(Declaration!$I$4="Japanese",VLOOKUP($M306,Languages!$A$1:$G$5042,6,FALSE),IF(Declaration!$I$4="Portugese",VLOOKUP($M306,Languages!$A$1:$G$5042,7,FALSE)))))))))</f>
        <v>Vietnam</v>
      </c>
      <c r="D306" s="199"/>
      <c r="E306" s="199"/>
      <c r="H306">
        <f t="shared" si="16"/>
        <v>0</v>
      </c>
      <c r="L306" t="s">
        <v>64</v>
      </c>
      <c r="M306" t="s">
        <v>2359</v>
      </c>
      <c r="N306" t="str">
        <f t="shared" si="17"/>
        <v>Pepper</v>
      </c>
      <c r="O306" t="str">
        <f t="shared" si="18"/>
        <v>Pepper</v>
      </c>
    </row>
    <row r="307" spans="2:15" ht="15" x14ac:dyDescent="0.35">
      <c r="B307" s="103" t="str">
        <f>IF(L307="","",IF(Declaration!$I$4="English",L307,IF(Declaration!$I$4="French",VLOOKUP($L307,Languages!$A$1:$G$5042,2,FALSE),IF(Declaration!$I$4="Spanish",VLOOKUP($L307,Languages!$A$1:$G$5042,3,FALSE),IF(Declaration!$I$4="German",VLOOKUP($L307,Languages!$A$1:$G$5042,4,FALSE),IF(Declaration!$I$4="Chinese",VLOOKUP($L307,Languages!$A$1:$G$5042,5,FALSE),IF(Declaration!$I$4="Japanese",VLOOKUP($L307,Languages!$A$1:$G$5042,6,FALSE),IF(Declaration!$I$4="Portugese",VLOOKUP($L307,Languages!$A$1:$G$5042,7,FALSE)))))))))</f>
        <v>Peppers</v>
      </c>
      <c r="C307" s="103" t="str">
        <f>IF(M307="","",IF(Declaration!$I$4="English",M307,IF(Declaration!$I$4="French",VLOOKUP($M307,Languages!$A$1:$G$5042,2,FALSE),IF(Declaration!$I$4="Spanish",VLOOKUP($M307,Languages!$A$1:$G$5042,3,FALSE),IF(Declaration!$I$4="German",VLOOKUP($M307,Languages!$A$1:$G$5042,4,FALSE),IF(Declaration!$I$4="Chinese",VLOOKUP($M307,Languages!$A$1:$G$5042,5,FALSE),IF(Declaration!$I$4="Japanese",VLOOKUP($M307,Languages!$A$1:$G$5042,6,FALSE),IF(Declaration!$I$4="Portugese",VLOOKUP($M307,Languages!$A$1:$G$5042,7,FALSE)))))))))</f>
        <v>Paraguay</v>
      </c>
      <c r="D307" s="199"/>
      <c r="E307" s="199"/>
      <c r="H307">
        <f t="shared" si="16"/>
        <v>0</v>
      </c>
      <c r="L307" t="s">
        <v>65</v>
      </c>
      <c r="M307" t="s">
        <v>2039</v>
      </c>
      <c r="N307" t="str">
        <f t="shared" si="17"/>
        <v>Peppers</v>
      </c>
      <c r="O307" t="str">
        <f t="shared" si="18"/>
        <v>Peppers</v>
      </c>
    </row>
    <row r="308" spans="2:15" ht="15" x14ac:dyDescent="0.35">
      <c r="B308" s="103" t="str">
        <f>IF(L308="","",IF(Declaration!$I$4="English",L308,IF(Declaration!$I$4="French",VLOOKUP($L308,Languages!$A$1:$G$5042,2,FALSE),IF(Declaration!$I$4="Spanish",VLOOKUP($L308,Languages!$A$1:$G$5042,3,FALSE),IF(Declaration!$I$4="German",VLOOKUP($L308,Languages!$A$1:$G$5042,4,FALSE),IF(Declaration!$I$4="Chinese",VLOOKUP($L308,Languages!$A$1:$G$5042,5,FALSE),IF(Declaration!$I$4="Japanese",VLOOKUP($L308,Languages!$A$1:$G$5042,6,FALSE),IF(Declaration!$I$4="Portugese",VLOOKUP($L308,Languages!$A$1:$G$5042,7,FALSE)))))))))</f>
        <v>Photovoltaic Ingots</v>
      </c>
      <c r="C308" s="103" t="str">
        <f>IF(M308="","",IF(Declaration!$I$4="English",M308,IF(Declaration!$I$4="French",VLOOKUP($M308,Languages!$A$1:$G$5042,2,FALSE),IF(Declaration!$I$4="Spanish",VLOOKUP($M308,Languages!$A$1:$G$5042,3,FALSE),IF(Declaration!$I$4="German",VLOOKUP($M308,Languages!$A$1:$G$5042,4,FALSE),IF(Declaration!$I$4="Chinese",VLOOKUP($M308,Languages!$A$1:$G$5042,5,FALSE),IF(Declaration!$I$4="Japanese",VLOOKUP($M308,Languages!$A$1:$G$5042,6,FALSE),IF(Declaration!$I$4="Portugese",VLOOKUP($M308,Languages!$A$1:$G$5042,7,FALSE)))))))))</f>
        <v>China</v>
      </c>
      <c r="D308" s="199"/>
      <c r="E308" s="199"/>
      <c r="H308">
        <f t="shared" si="16"/>
        <v>0</v>
      </c>
      <c r="L308" t="s">
        <v>4668</v>
      </c>
      <c r="M308" t="s">
        <v>1448</v>
      </c>
      <c r="N308" t="str">
        <f t="shared" si="17"/>
        <v>Photovoltaic Ingots</v>
      </c>
      <c r="O308" t="str">
        <f t="shared" si="18"/>
        <v>Photovoltaic Ingots</v>
      </c>
    </row>
    <row r="309" spans="2:15" ht="15" x14ac:dyDescent="0.35">
      <c r="B309" s="103" t="str">
        <f>IF(L309="","",IF(Declaration!$I$4="English",L309,IF(Declaration!$I$4="French",VLOOKUP($L309,Languages!$A$1:$G$5042,2,FALSE),IF(Declaration!$I$4="Spanish",VLOOKUP($L309,Languages!$A$1:$G$5042,3,FALSE),IF(Declaration!$I$4="German",VLOOKUP($L309,Languages!$A$1:$G$5042,4,FALSE),IF(Declaration!$I$4="Chinese",VLOOKUP($L309,Languages!$A$1:$G$5042,5,FALSE),IF(Declaration!$I$4="Japanese",VLOOKUP($L309,Languages!$A$1:$G$5042,6,FALSE),IF(Declaration!$I$4="Portugese",VLOOKUP($L309,Languages!$A$1:$G$5042,7,FALSE)))))))))</f>
        <v>Photovoltaic Wafers</v>
      </c>
      <c r="C309" s="103" t="str">
        <f>IF(M309="","",IF(Declaration!$I$4="English",M309,IF(Declaration!$I$4="French",VLOOKUP($M309,Languages!$A$1:$G$5042,2,FALSE),IF(Declaration!$I$4="Spanish",VLOOKUP($M309,Languages!$A$1:$G$5042,3,FALSE),IF(Declaration!$I$4="German",VLOOKUP($M309,Languages!$A$1:$G$5042,4,FALSE),IF(Declaration!$I$4="Chinese",VLOOKUP($M309,Languages!$A$1:$G$5042,5,FALSE),IF(Declaration!$I$4="Japanese",VLOOKUP($M309,Languages!$A$1:$G$5042,6,FALSE),IF(Declaration!$I$4="Portugese",VLOOKUP($M309,Languages!$A$1:$G$5042,7,FALSE)))))))))</f>
        <v>China</v>
      </c>
      <c r="D309" s="199"/>
      <c r="E309" s="199"/>
      <c r="H309">
        <f t="shared" si="16"/>
        <v>0</v>
      </c>
      <c r="L309" t="s">
        <v>4669</v>
      </c>
      <c r="M309" t="s">
        <v>1448</v>
      </c>
      <c r="N309" t="str">
        <f t="shared" si="17"/>
        <v>Photovoltaic Wafers</v>
      </c>
      <c r="O309" t="str">
        <f t="shared" si="18"/>
        <v>Photovoltaic Wafers</v>
      </c>
    </row>
    <row r="310" spans="2:15" ht="15" x14ac:dyDescent="0.35">
      <c r="B310" s="103" t="str">
        <f>IF(L310="","",IF(Declaration!$I$4="English",L310,IF(Declaration!$I$4="French",VLOOKUP($L310,Languages!$A$1:$G$5042,2,FALSE),IF(Declaration!$I$4="Spanish",VLOOKUP($L310,Languages!$A$1:$G$5042,3,FALSE),IF(Declaration!$I$4="German",VLOOKUP($L310,Languages!$A$1:$G$5042,4,FALSE),IF(Declaration!$I$4="Chinese",VLOOKUP($L310,Languages!$A$1:$G$5042,5,FALSE),IF(Declaration!$I$4="Japanese",VLOOKUP($L310,Languages!$A$1:$G$5042,6,FALSE),IF(Declaration!$I$4="Portugese",VLOOKUP($L310,Languages!$A$1:$G$5042,7,FALSE)))))))))</f>
        <v>Pineapples</v>
      </c>
      <c r="C310" s="103" t="str">
        <f>IF(M310="","",IF(Declaration!$I$4="English",M310,IF(Declaration!$I$4="French",VLOOKUP($M310,Languages!$A$1:$G$5042,2,FALSE),IF(Declaration!$I$4="Spanish",VLOOKUP($M310,Languages!$A$1:$G$5042,3,FALSE),IF(Declaration!$I$4="German",VLOOKUP($M310,Languages!$A$1:$G$5042,4,FALSE),IF(Declaration!$I$4="Chinese",VLOOKUP($M310,Languages!$A$1:$G$5042,5,FALSE),IF(Declaration!$I$4="Japanese",VLOOKUP($M310,Languages!$A$1:$G$5042,6,FALSE),IF(Declaration!$I$4="Portugese",VLOOKUP($M310,Languages!$A$1:$G$5042,7,FALSE)))))))))</f>
        <v>Brazil</v>
      </c>
      <c r="D310" s="199"/>
      <c r="E310" s="199"/>
      <c r="H310">
        <f t="shared" si="16"/>
        <v>0</v>
      </c>
      <c r="L310" t="s">
        <v>66</v>
      </c>
      <c r="M310" t="s">
        <v>1383</v>
      </c>
      <c r="N310" t="str">
        <f t="shared" si="17"/>
        <v>Pineapples</v>
      </c>
      <c r="O310" t="str">
        <f t="shared" si="18"/>
        <v>Pineapples</v>
      </c>
    </row>
    <row r="311" spans="2:15" ht="15" x14ac:dyDescent="0.35">
      <c r="B311" s="103" t="str">
        <f>IF(L311="","",IF(Declaration!$I$4="English",L311,IF(Declaration!$I$4="French",VLOOKUP($L311,Languages!$A$1:$G$5042,2,FALSE),IF(Declaration!$I$4="Spanish",VLOOKUP($L311,Languages!$A$1:$G$5042,3,FALSE),IF(Declaration!$I$4="German",VLOOKUP($L311,Languages!$A$1:$G$5042,4,FALSE),IF(Declaration!$I$4="Chinese",VLOOKUP($L311,Languages!$A$1:$G$5042,5,FALSE),IF(Declaration!$I$4="Japanese",VLOOKUP($L311,Languages!$A$1:$G$5042,6,FALSE),IF(Declaration!$I$4="Portugese",VLOOKUP($L311,Languages!$A$1:$G$5042,7,FALSE)))))))))</f>
        <v>Polysilicon</v>
      </c>
      <c r="C311" s="103" t="str">
        <f>IF(M311="","",IF(Declaration!$I$4="English",M311,IF(Declaration!$I$4="French",VLOOKUP($M311,Languages!$A$1:$G$5042,2,FALSE),IF(Declaration!$I$4="Spanish",VLOOKUP($M311,Languages!$A$1:$G$5042,3,FALSE),IF(Declaration!$I$4="German",VLOOKUP($M311,Languages!$A$1:$G$5042,4,FALSE),IF(Declaration!$I$4="Chinese",VLOOKUP($M311,Languages!$A$1:$G$5042,5,FALSE),IF(Declaration!$I$4="Japanese",VLOOKUP($M311,Languages!$A$1:$G$5042,6,FALSE),IF(Declaration!$I$4="Portugese",VLOOKUP($M311,Languages!$A$1:$G$5042,7,FALSE)))))))))</f>
        <v>China</v>
      </c>
      <c r="D311" s="199"/>
      <c r="E311" s="199"/>
      <c r="H311">
        <f t="shared" si="16"/>
        <v>0</v>
      </c>
      <c r="L311" t="s">
        <v>127</v>
      </c>
      <c r="M311" t="s">
        <v>1448</v>
      </c>
      <c r="N311" t="str">
        <f t="shared" si="17"/>
        <v>Polysilicon</v>
      </c>
      <c r="O311" t="str">
        <f t="shared" si="18"/>
        <v>Polysilicon</v>
      </c>
    </row>
    <row r="312" spans="2:15" ht="15" x14ac:dyDescent="0.35">
      <c r="B312" s="103" t="str">
        <f>IF(L312="","",IF(Declaration!$I$4="English",L312,IF(Declaration!$I$4="French",VLOOKUP($L312,Languages!$A$1:$G$5042,2,FALSE),IF(Declaration!$I$4="Spanish",VLOOKUP($L312,Languages!$A$1:$G$5042,3,FALSE),IF(Declaration!$I$4="German",VLOOKUP($L312,Languages!$A$1:$G$5042,4,FALSE),IF(Declaration!$I$4="Chinese",VLOOKUP($L312,Languages!$A$1:$G$5042,5,FALSE),IF(Declaration!$I$4="Japanese",VLOOKUP($L312,Languages!$A$1:$G$5042,6,FALSE),IF(Declaration!$I$4="Portugese",VLOOKUP($L312,Languages!$A$1:$G$5042,7,FALSE)))))))))</f>
        <v>Polyvinyl Chloride (PVC)</v>
      </c>
      <c r="C312" s="103" t="str">
        <f>IF(M312="","",IF(Declaration!$I$4="English",M312,IF(Declaration!$I$4="French",VLOOKUP($M312,Languages!$A$1:$G$5042,2,FALSE),IF(Declaration!$I$4="Spanish",VLOOKUP($M312,Languages!$A$1:$G$5042,3,FALSE),IF(Declaration!$I$4="German",VLOOKUP($M312,Languages!$A$1:$G$5042,4,FALSE),IF(Declaration!$I$4="Chinese",VLOOKUP($M312,Languages!$A$1:$G$5042,5,FALSE),IF(Declaration!$I$4="Japanese",VLOOKUP($M312,Languages!$A$1:$G$5042,6,FALSE),IF(Declaration!$I$4="Portugese",VLOOKUP($M312,Languages!$A$1:$G$5042,7,FALSE)))))))))</f>
        <v>China</v>
      </c>
      <c r="D312" s="199"/>
      <c r="E312" s="199"/>
      <c r="H312">
        <f t="shared" si="16"/>
        <v>0</v>
      </c>
      <c r="L312" s="272" t="s">
        <v>5350</v>
      </c>
      <c r="M312" t="s">
        <v>1448</v>
      </c>
    </row>
    <row r="313" spans="2:15" ht="15" x14ac:dyDescent="0.35">
      <c r="B313" s="103" t="str">
        <f>IF(L313="","",IF(Declaration!$I$4="English",L313,IF(Declaration!$I$4="French",VLOOKUP($L313,Languages!$A$1:$G$5042,2,FALSE),IF(Declaration!$I$4="Spanish",VLOOKUP($L313,Languages!$A$1:$G$5042,3,FALSE),IF(Declaration!$I$4="German",VLOOKUP($L313,Languages!$A$1:$G$5042,4,FALSE),IF(Declaration!$I$4="Chinese",VLOOKUP($L313,Languages!$A$1:$G$5042,5,FALSE),IF(Declaration!$I$4="Japanese",VLOOKUP($L313,Languages!$A$1:$G$5042,6,FALSE),IF(Declaration!$I$4="Portugese",VLOOKUP($L313,Languages!$A$1:$G$5042,7,FALSE)))))))))</f>
        <v>Poppies</v>
      </c>
      <c r="C313" s="103" t="str">
        <f>IF(M313="","",IF(Declaration!$I$4="English",M313,IF(Declaration!$I$4="French",VLOOKUP($M313,Languages!$A$1:$G$5042,2,FALSE),IF(Declaration!$I$4="Spanish",VLOOKUP($M313,Languages!$A$1:$G$5042,3,FALSE),IF(Declaration!$I$4="German",VLOOKUP($M313,Languages!$A$1:$G$5042,4,FALSE),IF(Declaration!$I$4="Chinese",VLOOKUP($M313,Languages!$A$1:$G$5042,5,FALSE),IF(Declaration!$I$4="Japanese",VLOOKUP($M313,Languages!$A$1:$G$5042,6,FALSE),IF(Declaration!$I$4="Portugese",VLOOKUP($M313,Languages!$A$1:$G$5042,7,FALSE)))))))))</f>
        <v>Afghanistan</v>
      </c>
      <c r="D313" s="199"/>
      <c r="E313" s="199"/>
      <c r="H313">
        <f t="shared" si="16"/>
        <v>0</v>
      </c>
      <c r="L313" t="s">
        <v>67</v>
      </c>
      <c r="M313" t="s">
        <v>1255</v>
      </c>
      <c r="N313" t="str">
        <f t="shared" si="17"/>
        <v>Poppies</v>
      </c>
      <c r="O313" t="str">
        <f t="shared" si="18"/>
        <v>Poppies</v>
      </c>
    </row>
    <row r="314" spans="2:15" ht="15" x14ac:dyDescent="0.35">
      <c r="B314" s="103" t="str">
        <f>IF(L314="","",IF(Declaration!$I$4="English",L314,IF(Declaration!$I$4="French",VLOOKUP($L314,Languages!$A$1:$G$5042,2,FALSE),IF(Declaration!$I$4="Spanish",VLOOKUP($L314,Languages!$A$1:$G$5042,3,FALSE),IF(Declaration!$I$4="German",VLOOKUP($L314,Languages!$A$1:$G$5042,4,FALSE),IF(Declaration!$I$4="Chinese",VLOOKUP($L314,Languages!$A$1:$G$5042,5,FALSE),IF(Declaration!$I$4="Japanese",VLOOKUP($L314,Languages!$A$1:$G$5042,6,FALSE),IF(Declaration!$I$4="Portugese",VLOOKUP($L314,Languages!$A$1:$G$5042,7,FALSE)))))))))</f>
        <v>Poppies</v>
      </c>
      <c r="C314" s="103" t="str">
        <f>IF(M314="","",IF(Declaration!$I$4="English",M314,IF(Declaration!$I$4="French",VLOOKUP($M314,Languages!$A$1:$G$5042,2,FALSE),IF(Declaration!$I$4="Spanish",VLOOKUP($M314,Languages!$A$1:$G$5042,3,FALSE),IF(Declaration!$I$4="German",VLOOKUP($M314,Languages!$A$1:$G$5042,4,FALSE),IF(Declaration!$I$4="Chinese",VLOOKUP($M314,Languages!$A$1:$G$5042,5,FALSE),IF(Declaration!$I$4="Japanese",VLOOKUP($M314,Languages!$A$1:$G$5042,6,FALSE),IF(Declaration!$I$4="Portugese",VLOOKUP($M314,Languages!$A$1:$G$5042,7,FALSE)))))))))</f>
        <v>Mexico</v>
      </c>
      <c r="D314" s="199"/>
      <c r="E314" s="199"/>
      <c r="H314">
        <f t="shared" si="16"/>
        <v>0</v>
      </c>
      <c r="L314" t="s">
        <v>67</v>
      </c>
      <c r="M314" t="s">
        <v>1906</v>
      </c>
      <c r="N314" t="str">
        <f t="shared" si="17"/>
        <v>Poppies</v>
      </c>
      <c r="O314" t="str">
        <f t="shared" si="18"/>
        <v>Poppies</v>
      </c>
    </row>
    <row r="315" spans="2:15" ht="15" x14ac:dyDescent="0.35">
      <c r="B315" s="103" t="str">
        <f>IF(L315="","",IF(Declaration!$I$4="English",L315,IF(Declaration!$I$4="French",VLOOKUP($L315,Languages!$A$1:$G$5042,2,FALSE),IF(Declaration!$I$4="Spanish",VLOOKUP($L315,Languages!$A$1:$G$5042,3,FALSE),IF(Declaration!$I$4="German",VLOOKUP($L315,Languages!$A$1:$G$5042,4,FALSE),IF(Declaration!$I$4="Chinese",VLOOKUP($L315,Languages!$A$1:$G$5042,5,FALSE),IF(Declaration!$I$4="Japanese",VLOOKUP($L315,Languages!$A$1:$G$5042,6,FALSE),IF(Declaration!$I$4="Portugese",VLOOKUP($L315,Languages!$A$1:$G$5042,7,FALSE)))))))))</f>
        <v>Pornography</v>
      </c>
      <c r="C315" s="103" t="str">
        <f>IF(M315="","",IF(Declaration!$I$4="English",M315,IF(Declaration!$I$4="French",VLOOKUP($M315,Languages!$A$1:$G$5042,2,FALSE),IF(Declaration!$I$4="Spanish",VLOOKUP($M315,Languages!$A$1:$G$5042,3,FALSE),IF(Declaration!$I$4="German",VLOOKUP($M315,Languages!$A$1:$G$5042,4,FALSE),IF(Declaration!$I$4="Chinese",VLOOKUP($M315,Languages!$A$1:$G$5042,5,FALSE),IF(Declaration!$I$4="Japanese",VLOOKUP($M315,Languages!$A$1:$G$5042,6,FALSE),IF(Declaration!$I$4="Portugese",VLOOKUP($M315,Languages!$A$1:$G$5042,7,FALSE)))))))))</f>
        <v>Colombia</v>
      </c>
      <c r="D315" s="199"/>
      <c r="E315" s="199"/>
      <c r="H315">
        <f t="shared" si="16"/>
        <v>0</v>
      </c>
      <c r="L315" t="s">
        <v>175</v>
      </c>
      <c r="M315" t="s">
        <v>1470</v>
      </c>
      <c r="N315" t="str">
        <f t="shared" si="17"/>
        <v>Pornography</v>
      </c>
      <c r="O315" t="str">
        <f t="shared" si="18"/>
        <v>Pornography</v>
      </c>
    </row>
    <row r="316" spans="2:15" ht="15" x14ac:dyDescent="0.35">
      <c r="B316" s="103" t="str">
        <f>IF(L316="","",IF(Declaration!$I$4="English",L316,IF(Declaration!$I$4="French",VLOOKUP($L316,Languages!$A$1:$G$5042,2,FALSE),IF(Declaration!$I$4="Spanish",VLOOKUP($L316,Languages!$A$1:$G$5042,3,FALSE),IF(Declaration!$I$4="German",VLOOKUP($L316,Languages!$A$1:$G$5042,4,FALSE),IF(Declaration!$I$4="Chinese",VLOOKUP($L316,Languages!$A$1:$G$5042,5,FALSE),IF(Declaration!$I$4="Japanese",VLOOKUP($L316,Languages!$A$1:$G$5042,6,FALSE),IF(Declaration!$I$4="Portugese",VLOOKUP($L316,Languages!$A$1:$G$5042,7,FALSE)))))))))</f>
        <v>Pornography</v>
      </c>
      <c r="C316" s="103" t="str">
        <f>IF(M316="","",IF(Declaration!$I$4="English",M316,IF(Declaration!$I$4="French",VLOOKUP($M316,Languages!$A$1:$G$5042,2,FALSE),IF(Declaration!$I$4="Spanish",VLOOKUP($M316,Languages!$A$1:$G$5042,3,FALSE),IF(Declaration!$I$4="German",VLOOKUP($M316,Languages!$A$1:$G$5042,4,FALSE),IF(Declaration!$I$4="Chinese",VLOOKUP($M316,Languages!$A$1:$G$5042,5,FALSE),IF(Declaration!$I$4="Japanese",VLOOKUP($M316,Languages!$A$1:$G$5042,6,FALSE),IF(Declaration!$I$4="Portugese",VLOOKUP($M316,Languages!$A$1:$G$5042,7,FALSE)))))))))</f>
        <v>Mexico</v>
      </c>
      <c r="D316" s="199"/>
      <c r="E316" s="199"/>
      <c r="H316">
        <f t="shared" si="16"/>
        <v>0</v>
      </c>
      <c r="L316" t="s">
        <v>175</v>
      </c>
      <c r="M316" t="s">
        <v>1906</v>
      </c>
      <c r="N316" t="str">
        <f t="shared" si="17"/>
        <v>Pornography</v>
      </c>
      <c r="O316" t="str">
        <f t="shared" si="18"/>
        <v>Pornography</v>
      </c>
    </row>
    <row r="317" spans="2:15" ht="15" x14ac:dyDescent="0.35">
      <c r="B317" s="103" t="str">
        <f>IF(L317="","",IF(Declaration!$I$4="English",L317,IF(Declaration!$I$4="French",VLOOKUP($L317,Languages!$A$1:$G$5042,2,FALSE),IF(Declaration!$I$4="Spanish",VLOOKUP($L317,Languages!$A$1:$G$5042,3,FALSE),IF(Declaration!$I$4="German",VLOOKUP($L317,Languages!$A$1:$G$5042,4,FALSE),IF(Declaration!$I$4="Chinese",VLOOKUP($L317,Languages!$A$1:$G$5042,5,FALSE),IF(Declaration!$I$4="Japanese",VLOOKUP($L317,Languages!$A$1:$G$5042,6,FALSE),IF(Declaration!$I$4="Portugese",VLOOKUP($L317,Languages!$A$1:$G$5042,7,FALSE)))))))))</f>
        <v>Pornography</v>
      </c>
      <c r="C317" s="103" t="str">
        <f>IF(M317="","",IF(Declaration!$I$4="English",M317,IF(Declaration!$I$4="French",VLOOKUP($M317,Languages!$A$1:$G$5042,2,FALSE),IF(Declaration!$I$4="Spanish",VLOOKUP($M317,Languages!$A$1:$G$5042,3,FALSE),IF(Declaration!$I$4="German",VLOOKUP($M317,Languages!$A$1:$G$5042,4,FALSE),IF(Declaration!$I$4="Chinese",VLOOKUP($M317,Languages!$A$1:$G$5042,5,FALSE),IF(Declaration!$I$4="Japanese",VLOOKUP($M317,Languages!$A$1:$G$5042,6,FALSE),IF(Declaration!$I$4="Portugese",VLOOKUP($M317,Languages!$A$1:$G$5042,7,FALSE)))))))))</f>
        <v>Paraguay</v>
      </c>
      <c r="D317" s="199"/>
      <c r="E317" s="199"/>
      <c r="H317">
        <f t="shared" si="16"/>
        <v>0</v>
      </c>
      <c r="L317" t="s">
        <v>175</v>
      </c>
      <c r="M317" t="s">
        <v>2039</v>
      </c>
      <c r="N317" t="str">
        <f t="shared" si="17"/>
        <v>Pornography</v>
      </c>
      <c r="O317" t="str">
        <f t="shared" si="18"/>
        <v>Pornography</v>
      </c>
    </row>
    <row r="318" spans="2:15" ht="15" x14ac:dyDescent="0.35">
      <c r="B318" s="103" t="str">
        <f>IF(L318="","",IF(Declaration!$I$4="English",L318,IF(Declaration!$I$4="French",VLOOKUP($L318,Languages!$A$1:$G$5042,2,FALSE),IF(Declaration!$I$4="Spanish",VLOOKUP($L318,Languages!$A$1:$G$5042,3,FALSE),IF(Declaration!$I$4="German",VLOOKUP($L318,Languages!$A$1:$G$5042,4,FALSE),IF(Declaration!$I$4="Chinese",VLOOKUP($L318,Languages!$A$1:$G$5042,5,FALSE),IF(Declaration!$I$4="Japanese",VLOOKUP($L318,Languages!$A$1:$G$5042,6,FALSE),IF(Declaration!$I$4="Portugese",VLOOKUP($L318,Languages!$A$1:$G$5042,7,FALSE)))))))))</f>
        <v>Pornography</v>
      </c>
      <c r="C318" s="103" t="str">
        <f>IF(M318="","",IF(Declaration!$I$4="English",M318,IF(Declaration!$I$4="French",VLOOKUP($M318,Languages!$A$1:$G$5042,2,FALSE),IF(Declaration!$I$4="Spanish",VLOOKUP($M318,Languages!$A$1:$G$5042,3,FALSE),IF(Declaration!$I$4="German",VLOOKUP($M318,Languages!$A$1:$G$5042,4,FALSE),IF(Declaration!$I$4="Chinese",VLOOKUP($M318,Languages!$A$1:$G$5042,5,FALSE),IF(Declaration!$I$4="Japanese",VLOOKUP($M318,Languages!$A$1:$G$5042,6,FALSE),IF(Declaration!$I$4="Portugese",VLOOKUP($M318,Languages!$A$1:$G$5042,7,FALSE)))))))))</f>
        <v>Philippines</v>
      </c>
      <c r="D318" s="199"/>
      <c r="E318" s="199"/>
      <c r="H318">
        <f t="shared" si="16"/>
        <v>0</v>
      </c>
      <c r="L318" t="s">
        <v>175</v>
      </c>
      <c r="M318" t="s">
        <v>2048</v>
      </c>
      <c r="N318" t="str">
        <f t="shared" si="17"/>
        <v>Pornography</v>
      </c>
      <c r="O318" t="str">
        <f t="shared" si="18"/>
        <v>Pornography</v>
      </c>
    </row>
    <row r="319" spans="2:15" ht="15" x14ac:dyDescent="0.35">
      <c r="B319" s="103" t="str">
        <f>IF(L319="","",IF(Declaration!$I$4="English",L319,IF(Declaration!$I$4="French",VLOOKUP($L319,Languages!$A$1:$G$5042,2,FALSE),IF(Declaration!$I$4="Spanish",VLOOKUP($L319,Languages!$A$1:$G$5042,3,FALSE),IF(Declaration!$I$4="German",VLOOKUP($L319,Languages!$A$1:$G$5042,4,FALSE),IF(Declaration!$I$4="Chinese",VLOOKUP($L319,Languages!$A$1:$G$5042,5,FALSE),IF(Declaration!$I$4="Japanese",VLOOKUP($L319,Languages!$A$1:$G$5042,6,FALSE),IF(Declaration!$I$4="Portugese",VLOOKUP($L319,Languages!$A$1:$G$5042,7,FALSE)))))))))</f>
        <v>Pornography</v>
      </c>
      <c r="C319" s="103" t="str">
        <f>IF(M319="","",IF(Declaration!$I$4="English",M319,IF(Declaration!$I$4="French",VLOOKUP($M319,Languages!$A$1:$G$5042,2,FALSE),IF(Declaration!$I$4="Spanish",VLOOKUP($M319,Languages!$A$1:$G$5042,3,FALSE),IF(Declaration!$I$4="German",VLOOKUP($M319,Languages!$A$1:$G$5042,4,FALSE),IF(Declaration!$I$4="Chinese",VLOOKUP($M319,Languages!$A$1:$G$5042,5,FALSE),IF(Declaration!$I$4="Japanese",VLOOKUP($M319,Languages!$A$1:$G$5042,6,FALSE),IF(Declaration!$I$4="Portugese",VLOOKUP($M319,Languages!$A$1:$G$5042,7,FALSE)))))))))</f>
        <v>Russia</v>
      </c>
      <c r="D319" s="199"/>
      <c r="E319" s="199"/>
      <c r="H319">
        <f t="shared" si="16"/>
        <v>0</v>
      </c>
      <c r="L319" t="s">
        <v>175</v>
      </c>
      <c r="M319" t="s">
        <v>5062</v>
      </c>
      <c r="N319" t="str">
        <f t="shared" si="17"/>
        <v>Pornography</v>
      </c>
      <c r="O319" t="str">
        <f t="shared" si="18"/>
        <v>Pornography</v>
      </c>
    </row>
    <row r="320" spans="2:15" ht="15" x14ac:dyDescent="0.35">
      <c r="B320" s="103" t="str">
        <f>IF(L320="","",IF(Declaration!$I$4="English",L320,IF(Declaration!$I$4="French",VLOOKUP($L320,Languages!$A$1:$G$5042,2,FALSE),IF(Declaration!$I$4="Spanish",VLOOKUP($L320,Languages!$A$1:$G$5042,3,FALSE),IF(Declaration!$I$4="German",VLOOKUP($L320,Languages!$A$1:$G$5042,4,FALSE),IF(Declaration!$I$4="Chinese",VLOOKUP($L320,Languages!$A$1:$G$5042,5,FALSE),IF(Declaration!$I$4="Japanese",VLOOKUP($L320,Languages!$A$1:$G$5042,6,FALSE),IF(Declaration!$I$4="Portugese",VLOOKUP($L320,Languages!$A$1:$G$5042,7,FALSE)))))))))</f>
        <v>Pornography</v>
      </c>
      <c r="C320" s="103" t="str">
        <f>IF(M320="","",IF(Declaration!$I$4="English",M320,IF(Declaration!$I$4="French",VLOOKUP($M320,Languages!$A$1:$G$5042,2,FALSE),IF(Declaration!$I$4="Spanish",VLOOKUP($M320,Languages!$A$1:$G$5042,3,FALSE),IF(Declaration!$I$4="German",VLOOKUP($M320,Languages!$A$1:$G$5042,4,FALSE),IF(Declaration!$I$4="Chinese",VLOOKUP($M320,Languages!$A$1:$G$5042,5,FALSE),IF(Declaration!$I$4="Japanese",VLOOKUP($M320,Languages!$A$1:$G$5042,6,FALSE),IF(Declaration!$I$4="Portugese",VLOOKUP($M320,Languages!$A$1:$G$5042,7,FALSE)))))))))</f>
        <v>Thailand</v>
      </c>
      <c r="D320" s="199"/>
      <c r="E320" s="199"/>
      <c r="H320">
        <f t="shared" si="16"/>
        <v>0</v>
      </c>
      <c r="L320" t="s">
        <v>175</v>
      </c>
      <c r="M320" t="s">
        <v>2261</v>
      </c>
      <c r="N320" t="str">
        <f t="shared" si="17"/>
        <v>Pornography</v>
      </c>
      <c r="O320" t="str">
        <f t="shared" si="18"/>
        <v>Pornography</v>
      </c>
    </row>
    <row r="321" spans="2:15" ht="15" x14ac:dyDescent="0.35">
      <c r="B321" s="103" t="str">
        <f>IF(L321="","",IF(Declaration!$I$4="English",L321,IF(Declaration!$I$4="French",VLOOKUP($L321,Languages!$A$1:$G$5042,2,FALSE),IF(Declaration!$I$4="Spanish",VLOOKUP($L321,Languages!$A$1:$G$5042,3,FALSE),IF(Declaration!$I$4="German",VLOOKUP($L321,Languages!$A$1:$G$5042,4,FALSE),IF(Declaration!$I$4="Chinese",VLOOKUP($L321,Languages!$A$1:$G$5042,5,FALSE),IF(Declaration!$I$4="Japanese",VLOOKUP($L321,Languages!$A$1:$G$5042,6,FALSE),IF(Declaration!$I$4="Portugese",VLOOKUP($L321,Languages!$A$1:$G$5042,7,FALSE)))))))))</f>
        <v>Pornography</v>
      </c>
      <c r="C321" s="103" t="str">
        <f>IF(M321="","",IF(Declaration!$I$4="English",M321,IF(Declaration!$I$4="French",VLOOKUP($M321,Languages!$A$1:$G$5042,2,FALSE),IF(Declaration!$I$4="Spanish",VLOOKUP($M321,Languages!$A$1:$G$5042,3,FALSE),IF(Declaration!$I$4="German",VLOOKUP($M321,Languages!$A$1:$G$5042,4,FALSE),IF(Declaration!$I$4="Chinese",VLOOKUP($M321,Languages!$A$1:$G$5042,5,FALSE),IF(Declaration!$I$4="Japanese",VLOOKUP($M321,Languages!$A$1:$G$5042,6,FALSE),IF(Declaration!$I$4="Portugese",VLOOKUP($M321,Languages!$A$1:$G$5042,7,FALSE)))))))))</f>
        <v>Ukraine</v>
      </c>
      <c r="D321" s="199"/>
      <c r="E321" s="199"/>
      <c r="H321">
        <f t="shared" si="16"/>
        <v>0</v>
      </c>
      <c r="L321" t="s">
        <v>175</v>
      </c>
      <c r="M321" t="s">
        <v>2312</v>
      </c>
      <c r="N321" t="str">
        <f t="shared" si="17"/>
        <v>Pornography</v>
      </c>
      <c r="O321" t="str">
        <f t="shared" si="18"/>
        <v>Pornography</v>
      </c>
    </row>
    <row r="322" spans="2:15" ht="15" x14ac:dyDescent="0.35">
      <c r="B322" s="103" t="str">
        <f>IF(L322="","",IF(Declaration!$I$4="English",L322,IF(Declaration!$I$4="French",VLOOKUP($L322,Languages!$A$1:$G$5042,2,FALSE),IF(Declaration!$I$4="Spanish",VLOOKUP($L322,Languages!$A$1:$G$5042,3,FALSE),IF(Declaration!$I$4="German",VLOOKUP($L322,Languages!$A$1:$G$5042,4,FALSE),IF(Declaration!$I$4="Chinese",VLOOKUP($L322,Languages!$A$1:$G$5042,5,FALSE),IF(Declaration!$I$4="Japanese",VLOOKUP($L322,Languages!$A$1:$G$5042,6,FALSE),IF(Declaration!$I$4="Portugese",VLOOKUP($L322,Languages!$A$1:$G$5042,7,FALSE)))))))))</f>
        <v>Potatoes</v>
      </c>
      <c r="C322" s="103" t="str">
        <f>IF(M322="","",IF(Declaration!$I$4="English",M322,IF(Declaration!$I$4="French",VLOOKUP($M322,Languages!$A$1:$G$5042,2,FALSE),IF(Declaration!$I$4="Spanish",VLOOKUP($M322,Languages!$A$1:$G$5042,3,FALSE),IF(Declaration!$I$4="German",VLOOKUP($M322,Languages!$A$1:$G$5042,4,FALSE),IF(Declaration!$I$4="Chinese",VLOOKUP($M322,Languages!$A$1:$G$5042,5,FALSE),IF(Declaration!$I$4="Japanese",VLOOKUP($M322,Languages!$A$1:$G$5042,6,FALSE),IF(Declaration!$I$4="Portugese",VLOOKUP($M322,Languages!$A$1:$G$5042,7,FALSE)))))))))</f>
        <v>Lebanon</v>
      </c>
      <c r="D322" s="199"/>
      <c r="E322" s="199"/>
      <c r="H322">
        <f t="shared" si="16"/>
        <v>0</v>
      </c>
      <c r="L322" t="s">
        <v>68</v>
      </c>
      <c r="M322" t="s">
        <v>1819</v>
      </c>
      <c r="N322" t="str">
        <f t="shared" si="17"/>
        <v>Potatoes</v>
      </c>
      <c r="O322" t="str">
        <f t="shared" si="18"/>
        <v>Potatoes</v>
      </c>
    </row>
    <row r="323" spans="2:15" ht="15" x14ac:dyDescent="0.35">
      <c r="B323" s="103" t="str">
        <f>IF(L323="","",IF(Declaration!$I$4="English",L323,IF(Declaration!$I$4="French",VLOOKUP($L323,Languages!$A$1:$G$5042,2,FALSE),IF(Declaration!$I$4="Spanish",VLOOKUP($L323,Languages!$A$1:$G$5042,3,FALSE),IF(Declaration!$I$4="German",VLOOKUP($L323,Languages!$A$1:$G$5042,4,FALSE),IF(Declaration!$I$4="Chinese",VLOOKUP($L323,Languages!$A$1:$G$5042,5,FALSE),IF(Declaration!$I$4="Japanese",VLOOKUP($L323,Languages!$A$1:$G$5042,6,FALSE),IF(Declaration!$I$4="Portugese",VLOOKUP($L323,Languages!$A$1:$G$5042,7,FALSE)))))))))</f>
        <v>Poultry</v>
      </c>
      <c r="C323" s="103" t="str">
        <f>IF(M323="","",IF(Declaration!$I$4="English",M323,IF(Declaration!$I$4="French",VLOOKUP($M323,Languages!$A$1:$G$5042,2,FALSE),IF(Declaration!$I$4="Spanish",VLOOKUP($M323,Languages!$A$1:$G$5042,3,FALSE),IF(Declaration!$I$4="German",VLOOKUP($M323,Languages!$A$1:$G$5042,4,FALSE),IF(Declaration!$I$4="Chinese",VLOOKUP($M323,Languages!$A$1:$G$5042,5,FALSE),IF(Declaration!$I$4="Japanese",VLOOKUP($M323,Languages!$A$1:$G$5042,6,FALSE),IF(Declaration!$I$4="Portugese",VLOOKUP($M323,Languages!$A$1:$G$5042,7,FALSE)))))))))</f>
        <v>Bangladesh</v>
      </c>
      <c r="D323" s="199"/>
      <c r="E323" s="199"/>
      <c r="H323">
        <f t="shared" si="16"/>
        <v>0</v>
      </c>
      <c r="L323" t="s">
        <v>69</v>
      </c>
      <c r="M323" t="s">
        <v>1329</v>
      </c>
      <c r="N323" t="str">
        <f t="shared" si="17"/>
        <v>Poultry</v>
      </c>
      <c r="O323" t="str">
        <f t="shared" si="18"/>
        <v>Poultry</v>
      </c>
    </row>
    <row r="324" spans="2:15" ht="15" x14ac:dyDescent="0.35">
      <c r="B324" s="103" t="str">
        <f>IF(L324="","",IF(Declaration!$I$4="English",L324,IF(Declaration!$I$4="French",VLOOKUP($L324,Languages!$A$1:$G$5042,2,FALSE),IF(Declaration!$I$4="Spanish",VLOOKUP($L324,Languages!$A$1:$G$5042,3,FALSE),IF(Declaration!$I$4="German",VLOOKUP($L324,Languages!$A$1:$G$5042,4,FALSE),IF(Declaration!$I$4="Chinese",VLOOKUP($L324,Languages!$A$1:$G$5042,5,FALSE),IF(Declaration!$I$4="Japanese",VLOOKUP($L324,Languages!$A$1:$G$5042,6,FALSE),IF(Declaration!$I$4="Portugese",VLOOKUP($L324,Languages!$A$1:$G$5042,7,FALSE)))))))))</f>
        <v>Poultry</v>
      </c>
      <c r="C324" s="103" t="str">
        <f>IF(M324="","",IF(Declaration!$I$4="English",M324,IF(Declaration!$I$4="French",VLOOKUP($M324,Languages!$A$1:$G$5042,2,FALSE),IF(Declaration!$I$4="Spanish",VLOOKUP($M324,Languages!$A$1:$G$5042,3,FALSE),IF(Declaration!$I$4="German",VLOOKUP($M324,Languages!$A$1:$G$5042,4,FALSE),IF(Declaration!$I$4="Chinese",VLOOKUP($M324,Languages!$A$1:$G$5042,5,FALSE),IF(Declaration!$I$4="Japanese",VLOOKUP($M324,Languages!$A$1:$G$5042,6,FALSE),IF(Declaration!$I$4="Portugese",VLOOKUP($M324,Languages!$A$1:$G$5042,7,FALSE)))))))))</f>
        <v>Brazil</v>
      </c>
      <c r="D324" s="199"/>
      <c r="E324" s="199"/>
      <c r="H324">
        <f t="shared" si="16"/>
        <v>0</v>
      </c>
      <c r="L324" t="s">
        <v>69</v>
      </c>
      <c r="M324" t="s">
        <v>1383</v>
      </c>
      <c r="N324" t="str">
        <f t="shared" si="17"/>
        <v>Poultry</v>
      </c>
      <c r="O324" t="str">
        <f t="shared" si="18"/>
        <v>Poultry</v>
      </c>
    </row>
    <row r="325" spans="2:15" ht="15" x14ac:dyDescent="0.35">
      <c r="B325" s="103" t="str">
        <f>IF(L325="","",IF(Declaration!$I$4="English",L325,IF(Declaration!$I$4="French",VLOOKUP($L325,Languages!$A$1:$G$5042,2,FALSE),IF(Declaration!$I$4="Spanish",VLOOKUP($L325,Languages!$A$1:$G$5042,3,FALSE),IF(Declaration!$I$4="German",VLOOKUP($L325,Languages!$A$1:$G$5042,4,FALSE),IF(Declaration!$I$4="Chinese",VLOOKUP($L325,Languages!$A$1:$G$5042,5,FALSE),IF(Declaration!$I$4="Japanese",VLOOKUP($L325,Languages!$A$1:$G$5042,6,FALSE),IF(Declaration!$I$4="Portugese",VLOOKUP($L325,Languages!$A$1:$G$5042,7,FALSE)))))))))</f>
        <v>Poultry</v>
      </c>
      <c r="C325" s="103" t="str">
        <f>IF(M325="","",IF(Declaration!$I$4="English",M325,IF(Declaration!$I$4="French",VLOOKUP($M325,Languages!$A$1:$G$5042,2,FALSE),IF(Declaration!$I$4="Spanish",VLOOKUP($M325,Languages!$A$1:$G$5042,3,FALSE),IF(Declaration!$I$4="German",VLOOKUP($M325,Languages!$A$1:$G$5042,4,FALSE),IF(Declaration!$I$4="Chinese",VLOOKUP($M325,Languages!$A$1:$G$5042,5,FALSE),IF(Declaration!$I$4="Japanese",VLOOKUP($M325,Languages!$A$1:$G$5042,6,FALSE),IF(Declaration!$I$4="Portugese",VLOOKUP($M325,Languages!$A$1:$G$5042,7,FALSE)))))))))</f>
        <v>Ecuador</v>
      </c>
      <c r="D325" s="199"/>
      <c r="E325" s="199"/>
      <c r="H325">
        <f t="shared" si="16"/>
        <v>0</v>
      </c>
      <c r="L325" t="s">
        <v>69</v>
      </c>
      <c r="M325" t="s">
        <v>1555</v>
      </c>
      <c r="N325" t="str">
        <f t="shared" si="17"/>
        <v>Poultry</v>
      </c>
      <c r="O325" t="str">
        <f t="shared" si="18"/>
        <v>Poultry</v>
      </c>
    </row>
    <row r="326" spans="2:15" ht="15" x14ac:dyDescent="0.35">
      <c r="B326" s="103" t="str">
        <f>IF(L326="","",IF(Declaration!$I$4="English",L326,IF(Declaration!$I$4="French",VLOOKUP($L326,Languages!$A$1:$G$5042,2,FALSE),IF(Declaration!$I$4="Spanish",VLOOKUP($L326,Languages!$A$1:$G$5042,3,FALSE),IF(Declaration!$I$4="German",VLOOKUP($L326,Languages!$A$1:$G$5042,4,FALSE),IF(Declaration!$I$4="Chinese",VLOOKUP($L326,Languages!$A$1:$G$5042,5,FALSE),IF(Declaration!$I$4="Japanese",VLOOKUP($L326,Languages!$A$1:$G$5042,6,FALSE),IF(Declaration!$I$4="Portugese",VLOOKUP($L326,Languages!$A$1:$G$5042,7,FALSE)))))))))</f>
        <v>Poultry</v>
      </c>
      <c r="C326" s="103" t="str">
        <f>IF(M326="","",IF(Declaration!$I$4="English",M326,IF(Declaration!$I$4="French",VLOOKUP($M326,Languages!$A$1:$G$5042,2,FALSE),IF(Declaration!$I$4="Spanish",VLOOKUP($M326,Languages!$A$1:$G$5042,3,FALSE),IF(Declaration!$I$4="German",VLOOKUP($M326,Languages!$A$1:$G$5042,4,FALSE),IF(Declaration!$I$4="Chinese",VLOOKUP($M326,Languages!$A$1:$G$5042,5,FALSE),IF(Declaration!$I$4="Japanese",VLOOKUP($M326,Languages!$A$1:$G$5042,6,FALSE),IF(Declaration!$I$4="Portugese",VLOOKUP($M326,Languages!$A$1:$G$5042,7,FALSE)))))))))</f>
        <v>Paraguay</v>
      </c>
      <c r="D326" s="199"/>
      <c r="E326" s="199"/>
      <c r="H326">
        <f t="shared" ref="H326:H389" si="19">IF(E326 = $J$9, 1, 0)</f>
        <v>0</v>
      </c>
      <c r="L326" t="s">
        <v>69</v>
      </c>
      <c r="M326" t="s">
        <v>2039</v>
      </c>
      <c r="N326" t="str">
        <f t="shared" si="17"/>
        <v>Poultry</v>
      </c>
      <c r="O326" t="str">
        <f t="shared" si="18"/>
        <v>Poultry</v>
      </c>
    </row>
    <row r="327" spans="2:15" ht="15" x14ac:dyDescent="0.35">
      <c r="B327" s="103" t="str">
        <f>IF(L327="","",IF(Declaration!$I$4="English",L327,IF(Declaration!$I$4="French",VLOOKUP($L327,Languages!$A$1:$G$5042,2,FALSE),IF(Declaration!$I$4="Spanish",VLOOKUP($L327,Languages!$A$1:$G$5042,3,FALSE),IF(Declaration!$I$4="German",VLOOKUP($L327,Languages!$A$1:$G$5042,4,FALSE),IF(Declaration!$I$4="Chinese",VLOOKUP($L327,Languages!$A$1:$G$5042,5,FALSE),IF(Declaration!$I$4="Japanese",VLOOKUP($L327,Languages!$A$1:$G$5042,6,FALSE),IF(Declaration!$I$4="Portugese",VLOOKUP($L327,Languages!$A$1:$G$5042,7,FALSE)))))))))</f>
        <v>Pulses (legumes)</v>
      </c>
      <c r="C327" s="103" t="str">
        <f>IF(M327="","",IF(Declaration!$I$4="English",M327,IF(Declaration!$I$4="French",VLOOKUP($M327,Languages!$A$1:$G$5042,2,FALSE),IF(Declaration!$I$4="Spanish",VLOOKUP($M327,Languages!$A$1:$G$5042,3,FALSE),IF(Declaration!$I$4="German",VLOOKUP($M327,Languages!$A$1:$G$5042,4,FALSE),IF(Declaration!$I$4="Chinese",VLOOKUP($M327,Languages!$A$1:$G$5042,5,FALSE),IF(Declaration!$I$4="Japanese",VLOOKUP($M327,Languages!$A$1:$G$5042,6,FALSE),IF(Declaration!$I$4="Portugese",VLOOKUP($M327,Languages!$A$1:$G$5042,7,FALSE)))))))))</f>
        <v>Turkey</v>
      </c>
      <c r="D327" s="199"/>
      <c r="E327" s="199"/>
      <c r="H327">
        <f t="shared" si="19"/>
        <v>0</v>
      </c>
      <c r="L327" t="s">
        <v>70</v>
      </c>
      <c r="M327" t="s">
        <v>2292</v>
      </c>
      <c r="N327" t="str">
        <f t="shared" si="17"/>
        <v>Pulses (legumes)</v>
      </c>
      <c r="O327" t="str">
        <f t="shared" si="18"/>
        <v>Pulses (legumes)</v>
      </c>
    </row>
    <row r="328" spans="2:15" ht="15" x14ac:dyDescent="0.35">
      <c r="B328" s="103" t="str">
        <f>IF(L328="","",IF(Declaration!$I$4="English",L328,IF(Declaration!$I$4="French",VLOOKUP($L328,Languages!$A$1:$G$5042,2,FALSE),IF(Declaration!$I$4="Spanish",VLOOKUP($L328,Languages!$A$1:$G$5042,3,FALSE),IF(Declaration!$I$4="German",VLOOKUP($L328,Languages!$A$1:$G$5042,4,FALSE),IF(Declaration!$I$4="Chinese",VLOOKUP($L328,Languages!$A$1:$G$5042,5,FALSE),IF(Declaration!$I$4="Japanese",VLOOKUP($L328,Languages!$A$1:$G$5042,6,FALSE),IF(Declaration!$I$4="Portugese",VLOOKUP($L328,Languages!$A$1:$G$5042,7,FALSE)))))))))</f>
        <v>Pyrotechnics</v>
      </c>
      <c r="C328" s="103" t="str">
        <f>IF(M328="","",IF(Declaration!$I$4="English",M328,IF(Declaration!$I$4="French",VLOOKUP($M328,Languages!$A$1:$G$5042,2,FALSE),IF(Declaration!$I$4="Spanish",VLOOKUP($M328,Languages!$A$1:$G$5042,3,FALSE),IF(Declaration!$I$4="German",VLOOKUP($M328,Languages!$A$1:$G$5042,4,FALSE),IF(Declaration!$I$4="Chinese",VLOOKUP($M328,Languages!$A$1:$G$5042,5,FALSE),IF(Declaration!$I$4="Japanese",VLOOKUP($M328,Languages!$A$1:$G$5042,6,FALSE),IF(Declaration!$I$4="Portugese",VLOOKUP($M328,Languages!$A$1:$G$5042,7,FALSE)))))))))</f>
        <v>Philippines</v>
      </c>
      <c r="D328" s="199"/>
      <c r="E328" s="199"/>
      <c r="H328">
        <f t="shared" si="19"/>
        <v>0</v>
      </c>
      <c r="L328" t="s">
        <v>128</v>
      </c>
      <c r="M328" t="s">
        <v>2048</v>
      </c>
      <c r="N328" t="str">
        <f t="shared" ref="N328:N391" si="20">B328&amp;D328</f>
        <v>Pyrotechnics</v>
      </c>
      <c r="O328" t="str">
        <f t="shared" ref="O328:O391" si="21">B328&amp;E328</f>
        <v>Pyrotechnics</v>
      </c>
    </row>
    <row r="329" spans="2:15" ht="15" x14ac:dyDescent="0.35">
      <c r="B329" s="103" t="str">
        <f>IF(L329="","",IF(Declaration!$I$4="English",L329,IF(Declaration!$I$4="French",VLOOKUP($L329,Languages!$A$1:$G$5042,2,FALSE),IF(Declaration!$I$4="Spanish",VLOOKUP($L329,Languages!$A$1:$G$5042,3,FALSE),IF(Declaration!$I$4="German",VLOOKUP($L329,Languages!$A$1:$G$5042,4,FALSE),IF(Declaration!$I$4="Chinese",VLOOKUP($L329,Languages!$A$1:$G$5042,5,FALSE),IF(Declaration!$I$4="Japanese",VLOOKUP($L329,Languages!$A$1:$G$5042,6,FALSE),IF(Declaration!$I$4="Portugese",VLOOKUP($L329,Languages!$A$1:$G$5042,7,FALSE)))))))))</f>
        <v>Refined Palm Oil</v>
      </c>
      <c r="C329" s="103" t="str">
        <f>IF(M329="","",IF(Declaration!$I$4="English",M329,IF(Declaration!$I$4="French",VLOOKUP($M329,Languages!$A$1:$G$5042,2,FALSE),IF(Declaration!$I$4="Spanish",VLOOKUP($M329,Languages!$A$1:$G$5042,3,FALSE),IF(Declaration!$I$4="German",VLOOKUP($M329,Languages!$A$1:$G$5042,4,FALSE),IF(Declaration!$I$4="Chinese",VLOOKUP($M329,Languages!$A$1:$G$5042,5,FALSE),IF(Declaration!$I$4="Japanese",VLOOKUP($M329,Languages!$A$1:$G$5042,6,FALSE),IF(Declaration!$I$4="Portugese",VLOOKUP($M329,Languages!$A$1:$G$5042,7,FALSE)))))))))</f>
        <v>Indonesia</v>
      </c>
      <c r="D329" s="199"/>
      <c r="E329" s="199"/>
      <c r="H329">
        <f t="shared" si="19"/>
        <v>0</v>
      </c>
      <c r="L329" t="s">
        <v>4354</v>
      </c>
      <c r="M329" t="s">
        <v>1709</v>
      </c>
      <c r="N329" t="str">
        <f t="shared" si="20"/>
        <v>Refined Palm Oil</v>
      </c>
      <c r="O329" t="str">
        <f t="shared" si="21"/>
        <v>Refined Palm Oil</v>
      </c>
    </row>
    <row r="330" spans="2:15" ht="15" x14ac:dyDescent="0.35">
      <c r="B330" s="103" t="str">
        <f>IF(L330="","",IF(Declaration!$I$4="English",L330,IF(Declaration!$I$4="French",VLOOKUP($L330,Languages!$A$1:$G$5042,2,FALSE),IF(Declaration!$I$4="Spanish",VLOOKUP($L330,Languages!$A$1:$G$5042,3,FALSE),IF(Declaration!$I$4="German",VLOOKUP($L330,Languages!$A$1:$G$5042,4,FALSE),IF(Declaration!$I$4="Chinese",VLOOKUP($L330,Languages!$A$1:$G$5042,5,FALSE),IF(Declaration!$I$4="Japanese",VLOOKUP($L330,Languages!$A$1:$G$5042,6,FALSE),IF(Declaration!$I$4="Portugese",VLOOKUP($L330,Languages!$A$1:$G$5042,7,FALSE)))))))))</f>
        <v>Refined Palm Kernel Oil</v>
      </c>
      <c r="C330" s="103" t="str">
        <f>IF(M330="","",IF(Declaration!$I$4="English",M330,IF(Declaration!$I$4="French",VLOOKUP($M330,Languages!$A$1:$G$5042,2,FALSE),IF(Declaration!$I$4="Spanish",VLOOKUP($M330,Languages!$A$1:$G$5042,3,FALSE),IF(Declaration!$I$4="German",VLOOKUP($M330,Languages!$A$1:$G$5042,4,FALSE),IF(Declaration!$I$4="Chinese",VLOOKUP($M330,Languages!$A$1:$G$5042,5,FALSE),IF(Declaration!$I$4="Japanese",VLOOKUP($M330,Languages!$A$1:$G$5042,6,FALSE),IF(Declaration!$I$4="Portugese",VLOOKUP($M330,Languages!$A$1:$G$5042,7,FALSE)))))))))</f>
        <v>Indonesia</v>
      </c>
      <c r="D330" s="199"/>
      <c r="E330" s="199"/>
      <c r="H330">
        <f t="shared" si="19"/>
        <v>0</v>
      </c>
      <c r="L330" t="s">
        <v>4353</v>
      </c>
      <c r="M330" t="s">
        <v>1709</v>
      </c>
      <c r="N330" t="str">
        <f t="shared" si="20"/>
        <v>Refined Palm Kernel Oil</v>
      </c>
      <c r="O330" t="str">
        <f t="shared" si="21"/>
        <v>Refined Palm Kernel Oil</v>
      </c>
    </row>
    <row r="331" spans="2:15" ht="15" x14ac:dyDescent="0.35">
      <c r="B331" s="103" t="str">
        <f>IF(L331="","",IF(Declaration!$I$4="English",L331,IF(Declaration!$I$4="French",VLOOKUP($L331,Languages!$A$1:$G$5042,2,FALSE),IF(Declaration!$I$4="Spanish",VLOOKUP($L331,Languages!$A$1:$G$5042,3,FALSE),IF(Declaration!$I$4="German",VLOOKUP($L331,Languages!$A$1:$G$5042,4,FALSE),IF(Declaration!$I$4="Chinese",VLOOKUP($L331,Languages!$A$1:$G$5042,5,FALSE),IF(Declaration!$I$4="Japanese",VLOOKUP($L331,Languages!$A$1:$G$5042,6,FALSE),IF(Declaration!$I$4="Portugese",VLOOKUP($L331,Languages!$A$1:$G$5042,7,FALSE)))))))))</f>
        <v>Rice</v>
      </c>
      <c r="C331" s="103" t="str">
        <f>IF(M331="","",IF(Declaration!$I$4="English",M331,IF(Declaration!$I$4="French",VLOOKUP($M331,Languages!$A$1:$G$5042,2,FALSE),IF(Declaration!$I$4="Spanish",VLOOKUP($M331,Languages!$A$1:$G$5042,3,FALSE),IF(Declaration!$I$4="German",VLOOKUP($M331,Languages!$A$1:$G$5042,4,FALSE),IF(Declaration!$I$4="Chinese",VLOOKUP($M331,Languages!$A$1:$G$5042,5,FALSE),IF(Declaration!$I$4="Japanese",VLOOKUP($M331,Languages!$A$1:$G$5042,6,FALSE),IF(Declaration!$I$4="Portugese",VLOOKUP($M331,Languages!$A$1:$G$5042,7,FALSE)))))))))</f>
        <v>Brazil</v>
      </c>
      <c r="D331" s="199"/>
      <c r="E331" s="199"/>
      <c r="H331">
        <f t="shared" si="19"/>
        <v>0</v>
      </c>
      <c r="L331" t="s">
        <v>71</v>
      </c>
      <c r="M331" t="s">
        <v>1383</v>
      </c>
      <c r="N331" t="str">
        <f t="shared" si="20"/>
        <v>Rice</v>
      </c>
      <c r="O331" t="str">
        <f t="shared" si="21"/>
        <v>Rice</v>
      </c>
    </row>
    <row r="332" spans="2:15" ht="15" x14ac:dyDescent="0.35">
      <c r="B332" s="103" t="str">
        <f>IF(L332="","",IF(Declaration!$I$4="English",L332,IF(Declaration!$I$4="French",VLOOKUP($L332,Languages!$A$1:$G$5042,2,FALSE),IF(Declaration!$I$4="Spanish",VLOOKUP($L332,Languages!$A$1:$G$5042,3,FALSE),IF(Declaration!$I$4="German",VLOOKUP($L332,Languages!$A$1:$G$5042,4,FALSE),IF(Declaration!$I$4="Chinese",VLOOKUP($L332,Languages!$A$1:$G$5042,5,FALSE),IF(Declaration!$I$4="Japanese",VLOOKUP($L332,Languages!$A$1:$G$5042,6,FALSE),IF(Declaration!$I$4="Portugese",VLOOKUP($L332,Languages!$A$1:$G$5042,7,FALSE)))))))))</f>
        <v>Rice</v>
      </c>
      <c r="C332" s="103" t="str">
        <f>IF(M332="","",IF(Declaration!$I$4="English",M332,IF(Declaration!$I$4="French",VLOOKUP($M332,Languages!$A$1:$G$5042,2,FALSE),IF(Declaration!$I$4="Spanish",VLOOKUP($M332,Languages!$A$1:$G$5042,3,FALSE),IF(Declaration!$I$4="German",VLOOKUP($M332,Languages!$A$1:$G$5042,4,FALSE),IF(Declaration!$I$4="Chinese",VLOOKUP($M332,Languages!$A$1:$G$5042,5,FALSE),IF(Declaration!$I$4="Japanese",VLOOKUP($M332,Languages!$A$1:$G$5042,6,FALSE),IF(Declaration!$I$4="Portugese",VLOOKUP($M332,Languages!$A$1:$G$5042,7,FALSE)))))))))</f>
        <v>Burma</v>
      </c>
      <c r="D332" s="199"/>
      <c r="E332" s="199"/>
      <c r="H332">
        <f t="shared" si="19"/>
        <v>0</v>
      </c>
      <c r="L332" t="s">
        <v>71</v>
      </c>
      <c r="M332" t="s">
        <v>5038</v>
      </c>
      <c r="N332" t="str">
        <f t="shared" si="20"/>
        <v>Rice</v>
      </c>
      <c r="O332" t="str">
        <f t="shared" si="21"/>
        <v>Rice</v>
      </c>
    </row>
    <row r="333" spans="2:15" ht="15" x14ac:dyDescent="0.35">
      <c r="B333" s="103" t="str">
        <f>IF(L333="","",IF(Declaration!$I$4="English",L333,IF(Declaration!$I$4="French",VLOOKUP($L333,Languages!$A$1:$G$5042,2,FALSE),IF(Declaration!$I$4="Spanish",VLOOKUP($L333,Languages!$A$1:$G$5042,3,FALSE),IF(Declaration!$I$4="German",VLOOKUP($L333,Languages!$A$1:$G$5042,4,FALSE),IF(Declaration!$I$4="Chinese",VLOOKUP($L333,Languages!$A$1:$G$5042,5,FALSE),IF(Declaration!$I$4="Japanese",VLOOKUP($L333,Languages!$A$1:$G$5042,6,FALSE),IF(Declaration!$I$4="Portugese",VLOOKUP($L333,Languages!$A$1:$G$5042,7,FALSE)))))))))</f>
        <v>Rice</v>
      </c>
      <c r="C333" s="103" t="str">
        <f>IF(M333="","",IF(Declaration!$I$4="English",M333,IF(Declaration!$I$4="French",VLOOKUP($M333,Languages!$A$1:$G$5042,2,FALSE),IF(Declaration!$I$4="Spanish",VLOOKUP($M333,Languages!$A$1:$G$5042,3,FALSE),IF(Declaration!$I$4="German",VLOOKUP($M333,Languages!$A$1:$G$5042,4,FALSE),IF(Declaration!$I$4="Chinese",VLOOKUP($M333,Languages!$A$1:$G$5042,5,FALSE),IF(Declaration!$I$4="Japanese",VLOOKUP($M333,Languages!$A$1:$G$5042,6,FALSE),IF(Declaration!$I$4="Portugese",VLOOKUP($M333,Languages!$A$1:$G$5042,7,FALSE)))))))))</f>
        <v>Dominican Republic</v>
      </c>
      <c r="D333" s="199"/>
      <c r="E333" s="199"/>
      <c r="H333">
        <f t="shared" si="19"/>
        <v>0</v>
      </c>
      <c r="L333" t="s">
        <v>71</v>
      </c>
      <c r="M333" t="s">
        <v>1549</v>
      </c>
      <c r="N333" t="str">
        <f t="shared" si="20"/>
        <v>Rice</v>
      </c>
      <c r="O333" t="str">
        <f t="shared" si="21"/>
        <v>Rice</v>
      </c>
    </row>
    <row r="334" spans="2:15" ht="15" x14ac:dyDescent="0.35">
      <c r="B334" s="103" t="str">
        <f>IF(L334="","",IF(Declaration!$I$4="English",L334,IF(Declaration!$I$4="French",VLOOKUP($L334,Languages!$A$1:$G$5042,2,FALSE),IF(Declaration!$I$4="Spanish",VLOOKUP($L334,Languages!$A$1:$G$5042,3,FALSE),IF(Declaration!$I$4="German",VLOOKUP($L334,Languages!$A$1:$G$5042,4,FALSE),IF(Declaration!$I$4="Chinese",VLOOKUP($L334,Languages!$A$1:$G$5042,5,FALSE),IF(Declaration!$I$4="Japanese",VLOOKUP($L334,Languages!$A$1:$G$5042,6,FALSE),IF(Declaration!$I$4="Portugese",VLOOKUP($L334,Languages!$A$1:$G$5042,7,FALSE)))))))))</f>
        <v>Rice</v>
      </c>
      <c r="C334" s="103" t="str">
        <f>IF(M334="","",IF(Declaration!$I$4="English",M334,IF(Declaration!$I$4="French",VLOOKUP($M334,Languages!$A$1:$G$5042,2,FALSE),IF(Declaration!$I$4="Spanish",VLOOKUP($M334,Languages!$A$1:$G$5042,3,FALSE),IF(Declaration!$I$4="German",VLOOKUP($M334,Languages!$A$1:$G$5042,4,FALSE),IF(Declaration!$I$4="Chinese",VLOOKUP($M334,Languages!$A$1:$G$5042,5,FALSE),IF(Declaration!$I$4="Japanese",VLOOKUP($M334,Languages!$A$1:$G$5042,6,FALSE),IF(Declaration!$I$4="Portugese",VLOOKUP($M334,Languages!$A$1:$G$5042,7,FALSE)))))))))</f>
        <v>Ecuador</v>
      </c>
      <c r="D334" s="199"/>
      <c r="E334" s="199"/>
      <c r="H334">
        <f t="shared" si="19"/>
        <v>0</v>
      </c>
      <c r="L334" t="s">
        <v>71</v>
      </c>
      <c r="M334" t="s">
        <v>1555</v>
      </c>
      <c r="N334" t="str">
        <f t="shared" si="20"/>
        <v>Rice</v>
      </c>
      <c r="O334" t="str">
        <f t="shared" si="21"/>
        <v>Rice</v>
      </c>
    </row>
    <row r="335" spans="2:15" ht="15" x14ac:dyDescent="0.35">
      <c r="B335" s="103" t="str">
        <f>IF(L335="","",IF(Declaration!$I$4="English",L335,IF(Declaration!$I$4="French",VLOOKUP($L335,Languages!$A$1:$G$5042,2,FALSE),IF(Declaration!$I$4="Spanish",VLOOKUP($L335,Languages!$A$1:$G$5042,3,FALSE),IF(Declaration!$I$4="German",VLOOKUP($L335,Languages!$A$1:$G$5042,4,FALSE),IF(Declaration!$I$4="Chinese",VLOOKUP($L335,Languages!$A$1:$G$5042,5,FALSE),IF(Declaration!$I$4="Japanese",VLOOKUP($L335,Languages!$A$1:$G$5042,6,FALSE),IF(Declaration!$I$4="Portugese",VLOOKUP($L335,Languages!$A$1:$G$5042,7,FALSE)))))))))</f>
        <v>Rice</v>
      </c>
      <c r="C335" s="103" t="str">
        <f>IF(M335="","",IF(Declaration!$I$4="English",M335,IF(Declaration!$I$4="French",VLOOKUP($M335,Languages!$A$1:$G$5042,2,FALSE),IF(Declaration!$I$4="Spanish",VLOOKUP($M335,Languages!$A$1:$G$5042,3,FALSE),IF(Declaration!$I$4="German",VLOOKUP($M335,Languages!$A$1:$G$5042,4,FALSE),IF(Declaration!$I$4="Chinese",VLOOKUP($M335,Languages!$A$1:$G$5042,5,FALSE),IF(Declaration!$I$4="Japanese",VLOOKUP($M335,Languages!$A$1:$G$5042,6,FALSE),IF(Declaration!$I$4="Portugese",VLOOKUP($M335,Languages!$A$1:$G$5042,7,FALSE)))))))))</f>
        <v>Ghana</v>
      </c>
      <c r="D335" s="199"/>
      <c r="E335" s="199"/>
      <c r="H335">
        <f t="shared" si="19"/>
        <v>0</v>
      </c>
      <c r="L335" t="s">
        <v>71</v>
      </c>
      <c r="M335" t="s">
        <v>1643</v>
      </c>
      <c r="N335" t="str">
        <f t="shared" si="20"/>
        <v>Rice</v>
      </c>
      <c r="O335" t="str">
        <f t="shared" si="21"/>
        <v>Rice</v>
      </c>
    </row>
    <row r="336" spans="2:15" ht="15" x14ac:dyDescent="0.35">
      <c r="B336" s="103" t="str">
        <f>IF(L336="","",IF(Declaration!$I$4="English",L336,IF(Declaration!$I$4="French",VLOOKUP($L336,Languages!$A$1:$G$5042,2,FALSE),IF(Declaration!$I$4="Spanish",VLOOKUP($L336,Languages!$A$1:$G$5042,3,FALSE),IF(Declaration!$I$4="German",VLOOKUP($L336,Languages!$A$1:$G$5042,4,FALSE),IF(Declaration!$I$4="Chinese",VLOOKUP($L336,Languages!$A$1:$G$5042,5,FALSE),IF(Declaration!$I$4="Japanese",VLOOKUP($L336,Languages!$A$1:$G$5042,6,FALSE),IF(Declaration!$I$4="Portugese",VLOOKUP($L336,Languages!$A$1:$G$5042,7,FALSE)))))))))</f>
        <v>Rice</v>
      </c>
      <c r="C336" s="103" t="str">
        <f>IF(M336="","",IF(Declaration!$I$4="English",M336,IF(Declaration!$I$4="French",VLOOKUP($M336,Languages!$A$1:$G$5042,2,FALSE),IF(Declaration!$I$4="Spanish",VLOOKUP($M336,Languages!$A$1:$G$5042,3,FALSE),IF(Declaration!$I$4="German",VLOOKUP($M336,Languages!$A$1:$G$5042,4,FALSE),IF(Declaration!$I$4="Chinese",VLOOKUP($M336,Languages!$A$1:$G$5042,5,FALSE),IF(Declaration!$I$4="Japanese",VLOOKUP($M336,Languages!$A$1:$G$5042,6,FALSE),IF(Declaration!$I$4="Portugese",VLOOKUP($M336,Languages!$A$1:$G$5042,7,FALSE)))))))))</f>
        <v>India</v>
      </c>
      <c r="D336" s="199"/>
      <c r="E336" s="199"/>
      <c r="H336">
        <f t="shared" si="19"/>
        <v>0</v>
      </c>
      <c r="L336" t="s">
        <v>71</v>
      </c>
      <c r="M336" t="s">
        <v>1703</v>
      </c>
      <c r="N336" t="str">
        <f t="shared" si="20"/>
        <v>Rice</v>
      </c>
      <c r="O336" t="str">
        <f t="shared" si="21"/>
        <v>Rice</v>
      </c>
    </row>
    <row r="337" spans="2:15" ht="15" x14ac:dyDescent="0.35">
      <c r="B337" s="103" t="str">
        <f>IF(L337="","",IF(Declaration!$I$4="English",L337,IF(Declaration!$I$4="French",VLOOKUP($L337,Languages!$A$1:$G$5042,2,FALSE),IF(Declaration!$I$4="Spanish",VLOOKUP($L337,Languages!$A$1:$G$5042,3,FALSE),IF(Declaration!$I$4="German",VLOOKUP($L337,Languages!$A$1:$G$5042,4,FALSE),IF(Declaration!$I$4="Chinese",VLOOKUP($L337,Languages!$A$1:$G$5042,5,FALSE),IF(Declaration!$I$4="Japanese",VLOOKUP($L337,Languages!$A$1:$G$5042,6,FALSE),IF(Declaration!$I$4="Portugese",VLOOKUP($L337,Languages!$A$1:$G$5042,7,FALSE)))))))))</f>
        <v>Rice</v>
      </c>
      <c r="C337" s="103" t="str">
        <f>IF(M337="","",IF(Declaration!$I$4="English",M337,IF(Declaration!$I$4="French",VLOOKUP($M337,Languages!$A$1:$G$5042,2,FALSE),IF(Declaration!$I$4="Spanish",VLOOKUP($M337,Languages!$A$1:$G$5042,3,FALSE),IF(Declaration!$I$4="German",VLOOKUP($M337,Languages!$A$1:$G$5042,4,FALSE),IF(Declaration!$I$4="Chinese",VLOOKUP($M337,Languages!$A$1:$G$5042,5,FALSE),IF(Declaration!$I$4="Japanese",VLOOKUP($M337,Languages!$A$1:$G$5042,6,FALSE),IF(Declaration!$I$4="Portugese",VLOOKUP($M337,Languages!$A$1:$G$5042,7,FALSE)))))))))</f>
        <v>Kenya</v>
      </c>
      <c r="D337" s="199"/>
      <c r="E337" s="199"/>
      <c r="H337">
        <f t="shared" si="19"/>
        <v>0</v>
      </c>
      <c r="L337" t="s">
        <v>71</v>
      </c>
      <c r="M337" t="s">
        <v>1767</v>
      </c>
      <c r="N337" t="str">
        <f t="shared" si="20"/>
        <v>Rice</v>
      </c>
      <c r="O337" t="str">
        <f t="shared" si="21"/>
        <v>Rice</v>
      </c>
    </row>
    <row r="338" spans="2:15" ht="15" x14ac:dyDescent="0.35">
      <c r="B338" s="103" t="str">
        <f>IF(L338="","",IF(Declaration!$I$4="English",L338,IF(Declaration!$I$4="French",VLOOKUP($L338,Languages!$A$1:$G$5042,2,FALSE),IF(Declaration!$I$4="Spanish",VLOOKUP($L338,Languages!$A$1:$G$5042,3,FALSE),IF(Declaration!$I$4="German",VLOOKUP($L338,Languages!$A$1:$G$5042,4,FALSE),IF(Declaration!$I$4="Chinese",VLOOKUP($L338,Languages!$A$1:$G$5042,5,FALSE),IF(Declaration!$I$4="Japanese",VLOOKUP($L338,Languages!$A$1:$G$5042,6,FALSE),IF(Declaration!$I$4="Portugese",VLOOKUP($L338,Languages!$A$1:$G$5042,7,FALSE)))))))))</f>
        <v>Rice</v>
      </c>
      <c r="C338" s="103" t="str">
        <f>IF(M338="","",IF(Declaration!$I$4="English",M338,IF(Declaration!$I$4="French",VLOOKUP($M338,Languages!$A$1:$G$5042,2,FALSE),IF(Declaration!$I$4="Spanish",VLOOKUP($M338,Languages!$A$1:$G$5042,3,FALSE),IF(Declaration!$I$4="German",VLOOKUP($M338,Languages!$A$1:$G$5042,4,FALSE),IF(Declaration!$I$4="Chinese",VLOOKUP($M338,Languages!$A$1:$G$5042,5,FALSE),IF(Declaration!$I$4="Japanese",VLOOKUP($M338,Languages!$A$1:$G$5042,6,FALSE),IF(Declaration!$I$4="Portugese",VLOOKUP($M338,Languages!$A$1:$G$5042,7,FALSE)))))))))</f>
        <v>Mali</v>
      </c>
      <c r="D338" s="199"/>
      <c r="E338" s="199"/>
      <c r="H338">
        <f t="shared" si="19"/>
        <v>0</v>
      </c>
      <c r="L338" t="s">
        <v>71</v>
      </c>
      <c r="M338" t="s">
        <v>1879</v>
      </c>
      <c r="N338" t="str">
        <f t="shared" si="20"/>
        <v>Rice</v>
      </c>
      <c r="O338" t="str">
        <f t="shared" si="21"/>
        <v>Rice</v>
      </c>
    </row>
    <row r="339" spans="2:15" ht="15" x14ac:dyDescent="0.35">
      <c r="B339" s="103" t="str">
        <f>IF(L339="","",IF(Declaration!$I$4="English",L339,IF(Declaration!$I$4="French",VLOOKUP($L339,Languages!$A$1:$G$5042,2,FALSE),IF(Declaration!$I$4="Spanish",VLOOKUP($L339,Languages!$A$1:$G$5042,3,FALSE),IF(Declaration!$I$4="German",VLOOKUP($L339,Languages!$A$1:$G$5042,4,FALSE),IF(Declaration!$I$4="Chinese",VLOOKUP($L339,Languages!$A$1:$G$5042,5,FALSE),IF(Declaration!$I$4="Japanese",VLOOKUP($L339,Languages!$A$1:$G$5042,6,FALSE),IF(Declaration!$I$4="Portugese",VLOOKUP($L339,Languages!$A$1:$G$5042,7,FALSE)))))))))</f>
        <v>Rice</v>
      </c>
      <c r="C339" s="103" t="str">
        <f>IF(M339="","",IF(Declaration!$I$4="English",M339,IF(Declaration!$I$4="French",VLOOKUP($M339,Languages!$A$1:$G$5042,2,FALSE),IF(Declaration!$I$4="Spanish",VLOOKUP($M339,Languages!$A$1:$G$5042,3,FALSE),IF(Declaration!$I$4="German",VLOOKUP($M339,Languages!$A$1:$G$5042,4,FALSE),IF(Declaration!$I$4="Chinese",VLOOKUP($M339,Languages!$A$1:$G$5042,5,FALSE),IF(Declaration!$I$4="Japanese",VLOOKUP($M339,Languages!$A$1:$G$5042,6,FALSE),IF(Declaration!$I$4="Portugese",VLOOKUP($M339,Languages!$A$1:$G$5042,7,FALSE)))))))))</f>
        <v>Pakistan</v>
      </c>
      <c r="D339" s="199"/>
      <c r="E339" s="199"/>
      <c r="H339">
        <f t="shared" si="19"/>
        <v>0</v>
      </c>
      <c r="L339" t="s">
        <v>71</v>
      </c>
      <c r="M339" t="s">
        <v>2012</v>
      </c>
      <c r="N339" t="str">
        <f t="shared" si="20"/>
        <v>Rice</v>
      </c>
      <c r="O339" t="str">
        <f t="shared" si="21"/>
        <v>Rice</v>
      </c>
    </row>
    <row r="340" spans="2:15" ht="15" x14ac:dyDescent="0.35">
      <c r="B340" s="103" t="str">
        <f>IF(L340="","",IF(Declaration!$I$4="English",L340,IF(Declaration!$I$4="French",VLOOKUP($L340,Languages!$A$1:$G$5042,2,FALSE),IF(Declaration!$I$4="Spanish",VLOOKUP($L340,Languages!$A$1:$G$5042,3,FALSE),IF(Declaration!$I$4="German",VLOOKUP($L340,Languages!$A$1:$G$5042,4,FALSE),IF(Declaration!$I$4="Chinese",VLOOKUP($L340,Languages!$A$1:$G$5042,5,FALSE),IF(Declaration!$I$4="Japanese",VLOOKUP($L340,Languages!$A$1:$G$5042,6,FALSE),IF(Declaration!$I$4="Portugese",VLOOKUP($L340,Languages!$A$1:$G$5042,7,FALSE)))))))))</f>
        <v>Rice</v>
      </c>
      <c r="C340" s="103" t="str">
        <f>IF(M340="","",IF(Declaration!$I$4="English",M340,IF(Declaration!$I$4="French",VLOOKUP($M340,Languages!$A$1:$G$5042,2,FALSE),IF(Declaration!$I$4="Spanish",VLOOKUP($M340,Languages!$A$1:$G$5042,3,FALSE),IF(Declaration!$I$4="German",VLOOKUP($M340,Languages!$A$1:$G$5042,4,FALSE),IF(Declaration!$I$4="Chinese",VLOOKUP($M340,Languages!$A$1:$G$5042,5,FALSE),IF(Declaration!$I$4="Japanese",VLOOKUP($M340,Languages!$A$1:$G$5042,6,FALSE),IF(Declaration!$I$4="Portugese",VLOOKUP($M340,Languages!$A$1:$G$5042,7,FALSE)))))))))</f>
        <v>Philippines</v>
      </c>
      <c r="D340" s="199"/>
      <c r="E340" s="199"/>
      <c r="H340">
        <f t="shared" si="19"/>
        <v>0</v>
      </c>
      <c r="L340" t="s">
        <v>71</v>
      </c>
      <c r="M340" t="s">
        <v>2048</v>
      </c>
      <c r="N340" t="str">
        <f t="shared" si="20"/>
        <v>Rice</v>
      </c>
      <c r="O340" t="str">
        <f t="shared" si="21"/>
        <v>Rice</v>
      </c>
    </row>
    <row r="341" spans="2:15" ht="15" x14ac:dyDescent="0.35">
      <c r="B341" s="103" t="str">
        <f>IF(L341="","",IF(Declaration!$I$4="English",L341,IF(Declaration!$I$4="French",VLOOKUP($L341,Languages!$A$1:$G$5042,2,FALSE),IF(Declaration!$I$4="Spanish",VLOOKUP($L341,Languages!$A$1:$G$5042,3,FALSE),IF(Declaration!$I$4="German",VLOOKUP($L341,Languages!$A$1:$G$5042,4,FALSE),IF(Declaration!$I$4="Chinese",VLOOKUP($L341,Languages!$A$1:$G$5042,5,FALSE),IF(Declaration!$I$4="Japanese",VLOOKUP($L341,Languages!$A$1:$G$5042,6,FALSE),IF(Declaration!$I$4="Portugese",VLOOKUP($L341,Languages!$A$1:$G$5042,7,FALSE)))))))))</f>
        <v>Rice</v>
      </c>
      <c r="C341" s="103" t="str">
        <f>IF(M341="","",IF(Declaration!$I$4="English",M341,IF(Declaration!$I$4="French",VLOOKUP($M341,Languages!$A$1:$G$5042,2,FALSE),IF(Declaration!$I$4="Spanish",VLOOKUP($M341,Languages!$A$1:$G$5042,3,FALSE),IF(Declaration!$I$4="German",VLOOKUP($M341,Languages!$A$1:$G$5042,4,FALSE),IF(Declaration!$I$4="Chinese",VLOOKUP($M341,Languages!$A$1:$G$5042,5,FALSE),IF(Declaration!$I$4="Japanese",VLOOKUP($M341,Languages!$A$1:$G$5042,6,FALSE),IF(Declaration!$I$4="Portugese",VLOOKUP($M341,Languages!$A$1:$G$5042,7,FALSE)))))))))</f>
        <v>Uganda</v>
      </c>
      <c r="D341" s="199"/>
      <c r="E341" s="199"/>
      <c r="H341">
        <f t="shared" si="19"/>
        <v>0</v>
      </c>
      <c r="L341" t="s">
        <v>71</v>
      </c>
      <c r="M341" t="s">
        <v>2308</v>
      </c>
      <c r="N341" t="str">
        <f t="shared" si="20"/>
        <v>Rice</v>
      </c>
      <c r="O341" t="str">
        <f t="shared" si="21"/>
        <v>Rice</v>
      </c>
    </row>
    <row r="342" spans="2:15" ht="15" x14ac:dyDescent="0.35">
      <c r="B342" s="103" t="str">
        <f>IF(L342="","",IF(Declaration!$I$4="English",L342,IF(Declaration!$I$4="French",VLOOKUP($L342,Languages!$A$1:$G$5042,2,FALSE),IF(Declaration!$I$4="Spanish",VLOOKUP($L342,Languages!$A$1:$G$5042,3,FALSE),IF(Declaration!$I$4="German",VLOOKUP($L342,Languages!$A$1:$G$5042,4,FALSE),IF(Declaration!$I$4="Chinese",VLOOKUP($L342,Languages!$A$1:$G$5042,5,FALSE),IF(Declaration!$I$4="Japanese",VLOOKUP($L342,Languages!$A$1:$G$5042,6,FALSE),IF(Declaration!$I$4="Portugese",VLOOKUP($L342,Languages!$A$1:$G$5042,7,FALSE)))))))))</f>
        <v>Rice</v>
      </c>
      <c r="C342" s="103" t="str">
        <f>IF(M342="","",IF(Declaration!$I$4="English",M342,IF(Declaration!$I$4="French",VLOOKUP($M342,Languages!$A$1:$G$5042,2,FALSE),IF(Declaration!$I$4="Spanish",VLOOKUP($M342,Languages!$A$1:$G$5042,3,FALSE),IF(Declaration!$I$4="German",VLOOKUP($M342,Languages!$A$1:$G$5042,4,FALSE),IF(Declaration!$I$4="Chinese",VLOOKUP($M342,Languages!$A$1:$G$5042,5,FALSE),IF(Declaration!$I$4="Japanese",VLOOKUP($M342,Languages!$A$1:$G$5042,6,FALSE),IF(Declaration!$I$4="Portugese",VLOOKUP($M342,Languages!$A$1:$G$5042,7,FALSE)))))))))</f>
        <v>Vietnam</v>
      </c>
      <c r="D342" s="199"/>
      <c r="E342" s="199"/>
      <c r="H342">
        <f t="shared" si="19"/>
        <v>0</v>
      </c>
      <c r="L342" t="s">
        <v>71</v>
      </c>
      <c r="M342" t="s">
        <v>2359</v>
      </c>
      <c r="N342" t="str">
        <f t="shared" si="20"/>
        <v>Rice</v>
      </c>
      <c r="O342" t="str">
        <f t="shared" si="21"/>
        <v>Rice</v>
      </c>
    </row>
    <row r="343" spans="2:15" ht="15" x14ac:dyDescent="0.35">
      <c r="B343" s="103" t="str">
        <f>IF(L343="","",IF(Declaration!$I$4="English",L343,IF(Declaration!$I$4="French",VLOOKUP($L343,Languages!$A$1:$G$5042,2,FALSE),IF(Declaration!$I$4="Spanish",VLOOKUP($L343,Languages!$A$1:$G$5042,3,FALSE),IF(Declaration!$I$4="German",VLOOKUP($L343,Languages!$A$1:$G$5042,4,FALSE),IF(Declaration!$I$4="Chinese",VLOOKUP($L343,Languages!$A$1:$G$5042,5,FALSE),IF(Declaration!$I$4="Japanese",VLOOKUP($L343,Languages!$A$1:$G$5042,6,FALSE),IF(Declaration!$I$4="Portugese",VLOOKUP($L343,Languages!$A$1:$G$5042,7,FALSE)))))))))</f>
        <v>Rubber</v>
      </c>
      <c r="C343" s="103" t="str">
        <f>IF(M343="","",IF(Declaration!$I$4="English",M343,IF(Declaration!$I$4="French",VLOOKUP($M343,Languages!$A$1:$G$5042,2,FALSE),IF(Declaration!$I$4="Spanish",VLOOKUP($M343,Languages!$A$1:$G$5042,3,FALSE),IF(Declaration!$I$4="German",VLOOKUP($M343,Languages!$A$1:$G$5042,4,FALSE),IF(Declaration!$I$4="Chinese",VLOOKUP($M343,Languages!$A$1:$G$5042,5,FALSE),IF(Declaration!$I$4="Japanese",VLOOKUP($M343,Languages!$A$1:$G$5042,6,FALSE),IF(Declaration!$I$4="Portugese",VLOOKUP($M343,Languages!$A$1:$G$5042,7,FALSE)))))))))</f>
        <v>Burma</v>
      </c>
      <c r="D343" s="199"/>
      <c r="E343" s="199"/>
      <c r="H343">
        <f t="shared" si="19"/>
        <v>0</v>
      </c>
      <c r="L343" t="s">
        <v>72</v>
      </c>
      <c r="M343" t="s">
        <v>5038</v>
      </c>
      <c r="N343" t="str">
        <f t="shared" si="20"/>
        <v>Rubber</v>
      </c>
      <c r="O343" t="str">
        <f t="shared" si="21"/>
        <v>Rubber</v>
      </c>
    </row>
    <row r="344" spans="2:15" ht="15" x14ac:dyDescent="0.35">
      <c r="B344" s="103" t="str">
        <f>IF(L344="","",IF(Declaration!$I$4="English",L344,IF(Declaration!$I$4="French",VLOOKUP($L344,Languages!$A$1:$G$5042,2,FALSE),IF(Declaration!$I$4="Spanish",VLOOKUP($L344,Languages!$A$1:$G$5042,3,FALSE),IF(Declaration!$I$4="German",VLOOKUP($L344,Languages!$A$1:$G$5042,4,FALSE),IF(Declaration!$I$4="Chinese",VLOOKUP($L344,Languages!$A$1:$G$5042,5,FALSE),IF(Declaration!$I$4="Japanese",VLOOKUP($L344,Languages!$A$1:$G$5042,6,FALSE),IF(Declaration!$I$4="Portugese",VLOOKUP($L344,Languages!$A$1:$G$5042,7,FALSE)))))))))</f>
        <v>Rubber</v>
      </c>
      <c r="C344" s="103" t="str">
        <f>IF(M344="","",IF(Declaration!$I$4="English",M344,IF(Declaration!$I$4="French",VLOOKUP($M344,Languages!$A$1:$G$5042,2,FALSE),IF(Declaration!$I$4="Spanish",VLOOKUP($M344,Languages!$A$1:$G$5042,3,FALSE),IF(Declaration!$I$4="German",VLOOKUP($M344,Languages!$A$1:$G$5042,4,FALSE),IF(Declaration!$I$4="Chinese",VLOOKUP($M344,Languages!$A$1:$G$5042,5,FALSE),IF(Declaration!$I$4="Japanese",VLOOKUP($M344,Languages!$A$1:$G$5042,6,FALSE),IF(Declaration!$I$4="Portugese",VLOOKUP($M344,Languages!$A$1:$G$5042,7,FALSE)))))))))</f>
        <v>Cambodia</v>
      </c>
      <c r="D344" s="199"/>
      <c r="E344" s="199"/>
      <c r="H344">
        <f t="shared" si="19"/>
        <v>0</v>
      </c>
      <c r="L344" t="s">
        <v>72</v>
      </c>
      <c r="M344" t="s">
        <v>1412</v>
      </c>
      <c r="N344" t="str">
        <f t="shared" si="20"/>
        <v>Rubber</v>
      </c>
      <c r="O344" t="str">
        <f t="shared" si="21"/>
        <v>Rubber</v>
      </c>
    </row>
    <row r="345" spans="2:15" ht="15" x14ac:dyDescent="0.35">
      <c r="B345" s="103" t="str">
        <f>IF(L345="","",IF(Declaration!$I$4="English",L345,IF(Declaration!$I$4="French",VLOOKUP($L345,Languages!$A$1:$G$5042,2,FALSE),IF(Declaration!$I$4="Spanish",VLOOKUP($L345,Languages!$A$1:$G$5042,3,FALSE),IF(Declaration!$I$4="German",VLOOKUP($L345,Languages!$A$1:$G$5042,4,FALSE),IF(Declaration!$I$4="Chinese",VLOOKUP($L345,Languages!$A$1:$G$5042,5,FALSE),IF(Declaration!$I$4="Japanese",VLOOKUP($L345,Languages!$A$1:$G$5042,6,FALSE),IF(Declaration!$I$4="Portugese",VLOOKUP($L345,Languages!$A$1:$G$5042,7,FALSE)))))))))</f>
        <v>Rubber</v>
      </c>
      <c r="C345" s="103" t="str">
        <f>IF(M345="","",IF(Declaration!$I$4="English",M345,IF(Declaration!$I$4="French",VLOOKUP($M345,Languages!$A$1:$G$5042,2,FALSE),IF(Declaration!$I$4="Spanish",VLOOKUP($M345,Languages!$A$1:$G$5042,3,FALSE),IF(Declaration!$I$4="German",VLOOKUP($M345,Languages!$A$1:$G$5042,4,FALSE),IF(Declaration!$I$4="Chinese",VLOOKUP($M345,Languages!$A$1:$G$5042,5,FALSE),IF(Declaration!$I$4="Japanese",VLOOKUP($M345,Languages!$A$1:$G$5042,6,FALSE),IF(Declaration!$I$4="Portugese",VLOOKUP($M345,Languages!$A$1:$G$5042,7,FALSE)))))))))</f>
        <v>Indonesia</v>
      </c>
      <c r="D345" s="199"/>
      <c r="E345" s="199"/>
      <c r="H345">
        <f t="shared" si="19"/>
        <v>0</v>
      </c>
      <c r="L345" t="s">
        <v>72</v>
      </c>
      <c r="M345" t="s">
        <v>1709</v>
      </c>
      <c r="N345" t="str">
        <f t="shared" si="20"/>
        <v>Rubber</v>
      </c>
      <c r="O345" t="str">
        <f t="shared" si="21"/>
        <v>Rubber</v>
      </c>
    </row>
    <row r="346" spans="2:15" ht="15" x14ac:dyDescent="0.35">
      <c r="B346" s="103" t="str">
        <f>IF(L346="","",IF(Declaration!$I$4="English",L346,IF(Declaration!$I$4="French",VLOOKUP($L346,Languages!$A$1:$G$5042,2,FALSE),IF(Declaration!$I$4="Spanish",VLOOKUP($L346,Languages!$A$1:$G$5042,3,FALSE),IF(Declaration!$I$4="German",VLOOKUP($L346,Languages!$A$1:$G$5042,4,FALSE),IF(Declaration!$I$4="Chinese",VLOOKUP($L346,Languages!$A$1:$G$5042,5,FALSE),IF(Declaration!$I$4="Japanese",VLOOKUP($L346,Languages!$A$1:$G$5042,6,FALSE),IF(Declaration!$I$4="Portugese",VLOOKUP($L346,Languages!$A$1:$G$5042,7,FALSE)))))))))</f>
        <v>Rubber</v>
      </c>
      <c r="C346" s="103" t="str">
        <f>IF(M346="","",IF(Declaration!$I$4="English",M346,IF(Declaration!$I$4="French",VLOOKUP($M346,Languages!$A$1:$G$5042,2,FALSE),IF(Declaration!$I$4="Spanish",VLOOKUP($M346,Languages!$A$1:$G$5042,3,FALSE),IF(Declaration!$I$4="German",VLOOKUP($M346,Languages!$A$1:$G$5042,4,FALSE),IF(Declaration!$I$4="Chinese",VLOOKUP($M346,Languages!$A$1:$G$5042,5,FALSE),IF(Declaration!$I$4="Japanese",VLOOKUP($M346,Languages!$A$1:$G$5042,6,FALSE),IF(Declaration!$I$4="Portugese",VLOOKUP($M346,Languages!$A$1:$G$5042,7,FALSE)))))))))</f>
        <v>Liberia</v>
      </c>
      <c r="D346" s="199"/>
      <c r="E346" s="199"/>
      <c r="H346">
        <f t="shared" si="19"/>
        <v>0</v>
      </c>
      <c r="L346" t="s">
        <v>72</v>
      </c>
      <c r="M346" t="s">
        <v>1829</v>
      </c>
      <c r="N346" t="str">
        <f t="shared" si="20"/>
        <v>Rubber</v>
      </c>
      <c r="O346" t="str">
        <f t="shared" si="21"/>
        <v>Rubber</v>
      </c>
    </row>
    <row r="347" spans="2:15" ht="15" x14ac:dyDescent="0.35">
      <c r="B347" s="103" t="str">
        <f>IF(L347="","",IF(Declaration!$I$4="English",L347,IF(Declaration!$I$4="French",VLOOKUP($L347,Languages!$A$1:$G$5042,2,FALSE),IF(Declaration!$I$4="Spanish",VLOOKUP($L347,Languages!$A$1:$G$5042,3,FALSE),IF(Declaration!$I$4="German",VLOOKUP($L347,Languages!$A$1:$G$5042,4,FALSE),IF(Declaration!$I$4="Chinese",VLOOKUP($L347,Languages!$A$1:$G$5042,5,FALSE),IF(Declaration!$I$4="Japanese",VLOOKUP($L347,Languages!$A$1:$G$5042,6,FALSE),IF(Declaration!$I$4="Portugese",VLOOKUP($L347,Languages!$A$1:$G$5042,7,FALSE)))))))))</f>
        <v>Rubber</v>
      </c>
      <c r="C347" s="103" t="str">
        <f>IF(M347="","",IF(Declaration!$I$4="English",M347,IF(Declaration!$I$4="French",VLOOKUP($M347,Languages!$A$1:$G$5042,2,FALSE),IF(Declaration!$I$4="Spanish",VLOOKUP($M347,Languages!$A$1:$G$5042,3,FALSE),IF(Declaration!$I$4="German",VLOOKUP($M347,Languages!$A$1:$G$5042,4,FALSE),IF(Declaration!$I$4="Chinese",VLOOKUP($M347,Languages!$A$1:$G$5042,5,FALSE),IF(Declaration!$I$4="Japanese",VLOOKUP($M347,Languages!$A$1:$G$5042,6,FALSE),IF(Declaration!$I$4="Portugese",VLOOKUP($M347,Languages!$A$1:$G$5042,7,FALSE)))))))))</f>
        <v>Philippines</v>
      </c>
      <c r="D347" s="199"/>
      <c r="E347" s="199"/>
      <c r="H347">
        <f t="shared" si="19"/>
        <v>0</v>
      </c>
      <c r="L347" t="s">
        <v>72</v>
      </c>
      <c r="M347" t="s">
        <v>2048</v>
      </c>
      <c r="N347" t="str">
        <f t="shared" si="20"/>
        <v>Rubber</v>
      </c>
      <c r="O347" t="str">
        <f t="shared" si="21"/>
        <v>Rubber</v>
      </c>
    </row>
    <row r="348" spans="2:15" ht="15" x14ac:dyDescent="0.35">
      <c r="B348" s="103" t="str">
        <f>IF(L348="","",IF(Declaration!$I$4="English",L348,IF(Declaration!$I$4="French",VLOOKUP($L348,Languages!$A$1:$G$5042,2,FALSE),IF(Declaration!$I$4="Spanish",VLOOKUP($L348,Languages!$A$1:$G$5042,3,FALSE),IF(Declaration!$I$4="German",VLOOKUP($L348,Languages!$A$1:$G$5042,4,FALSE),IF(Declaration!$I$4="Chinese",VLOOKUP($L348,Languages!$A$1:$G$5042,5,FALSE),IF(Declaration!$I$4="Japanese",VLOOKUP($L348,Languages!$A$1:$G$5042,6,FALSE),IF(Declaration!$I$4="Portugese",VLOOKUP($L348,Languages!$A$1:$G$5042,7,FALSE)))))))))</f>
        <v>Rubber</v>
      </c>
      <c r="C348" s="103" t="str">
        <f>IF(M348="","",IF(Declaration!$I$4="English",M348,IF(Declaration!$I$4="French",VLOOKUP($M348,Languages!$A$1:$G$5042,2,FALSE),IF(Declaration!$I$4="Spanish",VLOOKUP($M348,Languages!$A$1:$G$5042,3,FALSE),IF(Declaration!$I$4="German",VLOOKUP($M348,Languages!$A$1:$G$5042,4,FALSE),IF(Declaration!$I$4="Chinese",VLOOKUP($M348,Languages!$A$1:$G$5042,5,FALSE),IF(Declaration!$I$4="Japanese",VLOOKUP($M348,Languages!$A$1:$G$5042,6,FALSE),IF(Declaration!$I$4="Portugese",VLOOKUP($M348,Languages!$A$1:$G$5042,7,FALSE)))))))))</f>
        <v>Vietnam</v>
      </c>
      <c r="D348" s="199"/>
      <c r="E348" s="199"/>
      <c r="H348">
        <f t="shared" si="19"/>
        <v>0</v>
      </c>
      <c r="L348" t="s">
        <v>72</v>
      </c>
      <c r="M348" t="s">
        <v>2359</v>
      </c>
      <c r="N348" t="str">
        <f t="shared" si="20"/>
        <v>Rubber</v>
      </c>
      <c r="O348" t="str">
        <f t="shared" si="21"/>
        <v>Rubber</v>
      </c>
    </row>
    <row r="349" spans="2:15" ht="15" x14ac:dyDescent="0.35">
      <c r="B349" s="103" t="str">
        <f>IF(L349="","",IF(Declaration!$I$4="English",L349,IF(Declaration!$I$4="French",VLOOKUP($L349,Languages!$A$1:$G$5042,2,FALSE),IF(Declaration!$I$4="Spanish",VLOOKUP($L349,Languages!$A$1:$G$5042,3,FALSE),IF(Declaration!$I$4="German",VLOOKUP($L349,Languages!$A$1:$G$5042,4,FALSE),IF(Declaration!$I$4="Chinese",VLOOKUP($L349,Languages!$A$1:$G$5042,5,FALSE),IF(Declaration!$I$4="Japanese",VLOOKUP($L349,Languages!$A$1:$G$5042,6,FALSE),IF(Declaration!$I$4="Portugese",VLOOKUP($L349,Languages!$A$1:$G$5042,7,FALSE)))))))))</f>
        <v>Rubber Gloves</v>
      </c>
      <c r="C349" s="103" t="str">
        <f>IF(M349="","",IF(Declaration!$I$4="English",M349,IF(Declaration!$I$4="French",VLOOKUP($M349,Languages!$A$1:$G$5042,2,FALSE),IF(Declaration!$I$4="Spanish",VLOOKUP($M349,Languages!$A$1:$G$5042,3,FALSE),IF(Declaration!$I$4="German",VLOOKUP($M349,Languages!$A$1:$G$5042,4,FALSE),IF(Declaration!$I$4="Chinese",VLOOKUP($M349,Languages!$A$1:$G$5042,5,FALSE),IF(Declaration!$I$4="Japanese",VLOOKUP($M349,Languages!$A$1:$G$5042,6,FALSE),IF(Declaration!$I$4="Portugese",VLOOKUP($M349,Languages!$A$1:$G$5042,7,FALSE)))))))))</f>
        <v>Malaysia</v>
      </c>
      <c r="D349" s="199"/>
      <c r="E349" s="199"/>
      <c r="H349">
        <f t="shared" si="19"/>
        <v>0</v>
      </c>
      <c r="L349" t="s">
        <v>129</v>
      </c>
      <c r="M349" t="s">
        <v>1868</v>
      </c>
      <c r="N349" t="str">
        <f t="shared" si="20"/>
        <v>Rubber Gloves</v>
      </c>
      <c r="O349" t="str">
        <f t="shared" si="21"/>
        <v>Rubber Gloves</v>
      </c>
    </row>
    <row r="350" spans="2:15" ht="15" x14ac:dyDescent="0.35">
      <c r="B350" s="103" t="str">
        <f>IF(L350="","",IF(Declaration!$I$4="English",L350,IF(Declaration!$I$4="French",VLOOKUP($L350,Languages!$A$1:$G$5042,2,FALSE),IF(Declaration!$I$4="Spanish",VLOOKUP($L350,Languages!$A$1:$G$5042,3,FALSE),IF(Declaration!$I$4="German",VLOOKUP($L350,Languages!$A$1:$G$5042,4,FALSE),IF(Declaration!$I$4="Chinese",VLOOKUP($L350,Languages!$A$1:$G$5042,5,FALSE),IF(Declaration!$I$4="Japanese",VLOOKUP($L350,Languages!$A$1:$G$5042,6,FALSE),IF(Declaration!$I$4="Portugese",VLOOKUP($L350,Languages!$A$1:$G$5042,7,FALSE)))))))))</f>
        <v>Rubies</v>
      </c>
      <c r="C350" s="103" t="str">
        <f>IF(M350="","",IF(Declaration!$I$4="English",M350,IF(Declaration!$I$4="French",VLOOKUP($M350,Languages!$A$1:$G$5042,2,FALSE),IF(Declaration!$I$4="Spanish",VLOOKUP($M350,Languages!$A$1:$G$5042,3,FALSE),IF(Declaration!$I$4="German",VLOOKUP($M350,Languages!$A$1:$G$5042,4,FALSE),IF(Declaration!$I$4="Chinese",VLOOKUP($M350,Languages!$A$1:$G$5042,5,FALSE),IF(Declaration!$I$4="Japanese",VLOOKUP($M350,Languages!$A$1:$G$5042,6,FALSE),IF(Declaration!$I$4="Portugese",VLOOKUP($M350,Languages!$A$1:$G$5042,7,FALSE)))))))))</f>
        <v>Burma</v>
      </c>
      <c r="D350" s="199"/>
      <c r="E350" s="199"/>
      <c r="H350">
        <f t="shared" si="19"/>
        <v>0</v>
      </c>
      <c r="L350" t="s">
        <v>158</v>
      </c>
      <c r="M350" t="s">
        <v>5038</v>
      </c>
      <c r="N350" t="str">
        <f t="shared" si="20"/>
        <v>Rubies</v>
      </c>
      <c r="O350" t="str">
        <f t="shared" si="21"/>
        <v>Rubies</v>
      </c>
    </row>
    <row r="351" spans="2:15" ht="15" x14ac:dyDescent="0.35">
      <c r="B351" s="103" t="str">
        <f>IF(L351="","",IF(Declaration!$I$4="English",L351,IF(Declaration!$I$4="French",VLOOKUP($L351,Languages!$A$1:$G$5042,2,FALSE),IF(Declaration!$I$4="Spanish",VLOOKUP($L351,Languages!$A$1:$G$5042,3,FALSE),IF(Declaration!$I$4="German",VLOOKUP($L351,Languages!$A$1:$G$5042,4,FALSE),IF(Declaration!$I$4="Chinese",VLOOKUP($L351,Languages!$A$1:$G$5042,5,FALSE),IF(Declaration!$I$4="Japanese",VLOOKUP($L351,Languages!$A$1:$G$5042,6,FALSE),IF(Declaration!$I$4="Portugese",VLOOKUP($L351,Languages!$A$1:$G$5042,7,FALSE)))))))))</f>
        <v>Salt</v>
      </c>
      <c r="C351" s="103" t="str">
        <f>IF(M351="","",IF(Declaration!$I$4="English",M351,IF(Declaration!$I$4="French",VLOOKUP($M351,Languages!$A$1:$G$5042,2,FALSE),IF(Declaration!$I$4="Spanish",VLOOKUP($M351,Languages!$A$1:$G$5042,3,FALSE),IF(Declaration!$I$4="German",VLOOKUP($M351,Languages!$A$1:$G$5042,4,FALSE),IF(Declaration!$I$4="Chinese",VLOOKUP($M351,Languages!$A$1:$G$5042,5,FALSE),IF(Declaration!$I$4="Japanese",VLOOKUP($M351,Languages!$A$1:$G$5042,6,FALSE),IF(Declaration!$I$4="Portugese",VLOOKUP($M351,Languages!$A$1:$G$5042,7,FALSE)))))))))</f>
        <v>Afghanistan</v>
      </c>
      <c r="D351" s="199"/>
      <c r="E351" s="199"/>
      <c r="H351">
        <f t="shared" si="19"/>
        <v>0</v>
      </c>
      <c r="L351" t="s">
        <v>159</v>
      </c>
      <c r="M351" t="s">
        <v>1255</v>
      </c>
      <c r="N351" t="str">
        <f t="shared" si="20"/>
        <v>Salt</v>
      </c>
      <c r="O351" t="str">
        <f t="shared" si="21"/>
        <v>Salt</v>
      </c>
    </row>
    <row r="352" spans="2:15" ht="15" x14ac:dyDescent="0.35">
      <c r="B352" s="103" t="str">
        <f>IF(L352="","",IF(Declaration!$I$4="English",L352,IF(Declaration!$I$4="French",VLOOKUP($L352,Languages!$A$1:$G$5042,2,FALSE),IF(Declaration!$I$4="Spanish",VLOOKUP($L352,Languages!$A$1:$G$5042,3,FALSE),IF(Declaration!$I$4="German",VLOOKUP($L352,Languages!$A$1:$G$5042,4,FALSE),IF(Declaration!$I$4="Chinese",VLOOKUP($L352,Languages!$A$1:$G$5042,5,FALSE),IF(Declaration!$I$4="Japanese",VLOOKUP($L352,Languages!$A$1:$G$5042,6,FALSE),IF(Declaration!$I$4="Portugese",VLOOKUP($L352,Languages!$A$1:$G$5042,7,FALSE)))))))))</f>
        <v>Salt</v>
      </c>
      <c r="C352" s="103" t="str">
        <f>IF(M352="","",IF(Declaration!$I$4="English",M352,IF(Declaration!$I$4="French",VLOOKUP($M352,Languages!$A$1:$G$5042,2,FALSE),IF(Declaration!$I$4="Spanish",VLOOKUP($M352,Languages!$A$1:$G$5042,3,FALSE),IF(Declaration!$I$4="German",VLOOKUP($M352,Languages!$A$1:$G$5042,4,FALSE),IF(Declaration!$I$4="Chinese",VLOOKUP($M352,Languages!$A$1:$G$5042,5,FALSE),IF(Declaration!$I$4="Japanese",VLOOKUP($M352,Languages!$A$1:$G$5042,6,FALSE),IF(Declaration!$I$4="Portugese",VLOOKUP($M352,Languages!$A$1:$G$5042,7,FALSE)))))))))</f>
        <v>Bangladesh</v>
      </c>
      <c r="D352" s="199"/>
      <c r="E352" s="199"/>
      <c r="H352">
        <f t="shared" si="19"/>
        <v>0</v>
      </c>
      <c r="L352" t="s">
        <v>159</v>
      </c>
      <c r="M352" t="s">
        <v>1329</v>
      </c>
      <c r="N352" t="str">
        <f t="shared" si="20"/>
        <v>Salt</v>
      </c>
      <c r="O352" t="str">
        <f t="shared" si="21"/>
        <v>Salt</v>
      </c>
    </row>
    <row r="353" spans="2:15" ht="15" x14ac:dyDescent="0.35">
      <c r="B353" s="103" t="str">
        <f>IF(L353="","",IF(Declaration!$I$4="English",L353,IF(Declaration!$I$4="French",VLOOKUP($L353,Languages!$A$1:$G$5042,2,FALSE),IF(Declaration!$I$4="Spanish",VLOOKUP($L353,Languages!$A$1:$G$5042,3,FALSE),IF(Declaration!$I$4="German",VLOOKUP($L353,Languages!$A$1:$G$5042,4,FALSE),IF(Declaration!$I$4="Chinese",VLOOKUP($L353,Languages!$A$1:$G$5042,5,FALSE),IF(Declaration!$I$4="Japanese",VLOOKUP($L353,Languages!$A$1:$G$5042,6,FALSE),IF(Declaration!$I$4="Portugese",VLOOKUP($L353,Languages!$A$1:$G$5042,7,FALSE)))))))))</f>
        <v>Salt</v>
      </c>
      <c r="C353" s="103" t="str">
        <f>IF(M353="","",IF(Declaration!$I$4="English",M353,IF(Declaration!$I$4="French",VLOOKUP($M353,Languages!$A$1:$G$5042,2,FALSE),IF(Declaration!$I$4="Spanish",VLOOKUP($M353,Languages!$A$1:$G$5042,3,FALSE),IF(Declaration!$I$4="German",VLOOKUP($M353,Languages!$A$1:$G$5042,4,FALSE),IF(Declaration!$I$4="Chinese",VLOOKUP($M353,Languages!$A$1:$G$5042,5,FALSE),IF(Declaration!$I$4="Japanese",VLOOKUP($M353,Languages!$A$1:$G$5042,6,FALSE),IF(Declaration!$I$4="Portugese",VLOOKUP($M353,Languages!$A$1:$G$5042,7,FALSE)))))))))</f>
        <v>Cambodia</v>
      </c>
      <c r="D353" s="199"/>
      <c r="E353" s="199"/>
      <c r="H353">
        <f t="shared" si="19"/>
        <v>0</v>
      </c>
      <c r="L353" t="s">
        <v>159</v>
      </c>
      <c r="M353" t="s">
        <v>1412</v>
      </c>
      <c r="N353" t="str">
        <f t="shared" si="20"/>
        <v>Salt</v>
      </c>
      <c r="O353" t="str">
        <f t="shared" si="21"/>
        <v>Salt</v>
      </c>
    </row>
    <row r="354" spans="2:15" ht="15" x14ac:dyDescent="0.35">
      <c r="B354" s="103" t="str">
        <f>IF(L354="","",IF(Declaration!$I$4="English",L354,IF(Declaration!$I$4="French",VLOOKUP($L354,Languages!$A$1:$G$5042,2,FALSE),IF(Declaration!$I$4="Spanish",VLOOKUP($L354,Languages!$A$1:$G$5042,3,FALSE),IF(Declaration!$I$4="German",VLOOKUP($L354,Languages!$A$1:$G$5042,4,FALSE),IF(Declaration!$I$4="Chinese",VLOOKUP($L354,Languages!$A$1:$G$5042,5,FALSE),IF(Declaration!$I$4="Japanese",VLOOKUP($L354,Languages!$A$1:$G$5042,6,FALSE),IF(Declaration!$I$4="Portugese",VLOOKUP($L354,Languages!$A$1:$G$5042,7,FALSE)))))))))</f>
        <v>Salt</v>
      </c>
      <c r="C354" s="103" t="str">
        <f>IF(M354="","",IF(Declaration!$I$4="English",M354,IF(Declaration!$I$4="French",VLOOKUP($M354,Languages!$A$1:$G$5042,2,FALSE),IF(Declaration!$I$4="Spanish",VLOOKUP($M354,Languages!$A$1:$G$5042,3,FALSE),IF(Declaration!$I$4="German",VLOOKUP($M354,Languages!$A$1:$G$5042,4,FALSE),IF(Declaration!$I$4="Chinese",VLOOKUP($M354,Languages!$A$1:$G$5042,5,FALSE),IF(Declaration!$I$4="Japanese",VLOOKUP($M354,Languages!$A$1:$G$5042,6,FALSE),IF(Declaration!$I$4="Portugese",VLOOKUP($M354,Languages!$A$1:$G$5042,7,FALSE)))))))))</f>
        <v>Niger</v>
      </c>
      <c r="D354" s="199"/>
      <c r="E354" s="199"/>
      <c r="H354">
        <f t="shared" si="19"/>
        <v>0</v>
      </c>
      <c r="L354" t="s">
        <v>159</v>
      </c>
      <c r="M354" t="s">
        <v>1986</v>
      </c>
      <c r="N354" t="str">
        <f t="shared" si="20"/>
        <v>Salt</v>
      </c>
      <c r="O354" t="str">
        <f t="shared" si="21"/>
        <v>Salt</v>
      </c>
    </row>
    <row r="355" spans="2:15" ht="15" x14ac:dyDescent="0.35">
      <c r="B355" s="103" t="str">
        <f>IF(L355="","",IF(Declaration!$I$4="English",L355,IF(Declaration!$I$4="French",VLOOKUP($L355,Languages!$A$1:$G$5042,2,FALSE),IF(Declaration!$I$4="Spanish",VLOOKUP($L355,Languages!$A$1:$G$5042,3,FALSE),IF(Declaration!$I$4="German",VLOOKUP($L355,Languages!$A$1:$G$5042,4,FALSE),IF(Declaration!$I$4="Chinese",VLOOKUP($L355,Languages!$A$1:$G$5042,5,FALSE),IF(Declaration!$I$4="Japanese",VLOOKUP($L355,Languages!$A$1:$G$5042,6,FALSE),IF(Declaration!$I$4="Portugese",VLOOKUP($L355,Languages!$A$1:$G$5042,7,FALSE)))))))))</f>
        <v>Sand</v>
      </c>
      <c r="C355" s="103" t="str">
        <f>IF(M355="","",IF(Declaration!$I$4="English",M355,IF(Declaration!$I$4="French",VLOOKUP($M355,Languages!$A$1:$G$5042,2,FALSE),IF(Declaration!$I$4="Spanish",VLOOKUP($M355,Languages!$A$1:$G$5042,3,FALSE),IF(Declaration!$I$4="German",VLOOKUP($M355,Languages!$A$1:$G$5042,4,FALSE),IF(Declaration!$I$4="Chinese",VLOOKUP($M355,Languages!$A$1:$G$5042,5,FALSE),IF(Declaration!$I$4="Japanese",VLOOKUP($M355,Languages!$A$1:$G$5042,6,FALSE),IF(Declaration!$I$4="Portugese",VLOOKUP($M355,Languages!$A$1:$G$5042,7,FALSE)))))))))</f>
        <v>Kenya</v>
      </c>
      <c r="D355" s="199"/>
      <c r="E355" s="199"/>
      <c r="H355">
        <f t="shared" si="19"/>
        <v>0</v>
      </c>
      <c r="L355" t="s">
        <v>160</v>
      </c>
      <c r="M355" t="s">
        <v>1767</v>
      </c>
      <c r="N355" t="str">
        <f t="shared" si="20"/>
        <v>Sand</v>
      </c>
      <c r="O355" t="str">
        <f t="shared" si="21"/>
        <v>Sand</v>
      </c>
    </row>
    <row r="356" spans="2:15" ht="15" x14ac:dyDescent="0.35">
      <c r="B356" s="103" t="str">
        <f>IF(L356="","",IF(Declaration!$I$4="English",L356,IF(Declaration!$I$4="French",VLOOKUP($L356,Languages!$A$1:$G$5042,2,FALSE),IF(Declaration!$I$4="Spanish",VLOOKUP($L356,Languages!$A$1:$G$5042,3,FALSE),IF(Declaration!$I$4="German",VLOOKUP($L356,Languages!$A$1:$G$5042,4,FALSE),IF(Declaration!$I$4="Chinese",VLOOKUP($L356,Languages!$A$1:$G$5042,5,FALSE),IF(Declaration!$I$4="Japanese",VLOOKUP($L356,Languages!$A$1:$G$5042,6,FALSE),IF(Declaration!$I$4="Portugese",VLOOKUP($L356,Languages!$A$1:$G$5042,7,FALSE)))))))))</f>
        <v>Sand</v>
      </c>
      <c r="C356" s="103" t="str">
        <f>IF(M356="","",IF(Declaration!$I$4="English",M356,IF(Declaration!$I$4="French",VLOOKUP($M356,Languages!$A$1:$G$5042,2,FALSE),IF(Declaration!$I$4="Spanish",VLOOKUP($M356,Languages!$A$1:$G$5042,3,FALSE),IF(Declaration!$I$4="German",VLOOKUP($M356,Languages!$A$1:$G$5042,4,FALSE),IF(Declaration!$I$4="Chinese",VLOOKUP($M356,Languages!$A$1:$G$5042,5,FALSE),IF(Declaration!$I$4="Japanese",VLOOKUP($M356,Languages!$A$1:$G$5042,6,FALSE),IF(Declaration!$I$4="Portugese",VLOOKUP($M356,Languages!$A$1:$G$5042,7,FALSE)))))))))</f>
        <v>Nigeria</v>
      </c>
      <c r="D356" s="199"/>
      <c r="E356" s="199"/>
      <c r="H356">
        <f t="shared" si="19"/>
        <v>0</v>
      </c>
      <c r="L356" t="s">
        <v>160</v>
      </c>
      <c r="M356" t="s">
        <v>1990</v>
      </c>
      <c r="N356" t="str">
        <f t="shared" si="20"/>
        <v>Sand</v>
      </c>
      <c r="O356" t="str">
        <f t="shared" si="21"/>
        <v>Sand</v>
      </c>
    </row>
    <row r="357" spans="2:15" ht="15" x14ac:dyDescent="0.35">
      <c r="B357" s="103" t="str">
        <f>IF(L357="","",IF(Declaration!$I$4="English",L357,IF(Declaration!$I$4="French",VLOOKUP($L357,Languages!$A$1:$G$5042,2,FALSE),IF(Declaration!$I$4="Spanish",VLOOKUP($L357,Languages!$A$1:$G$5042,3,FALSE),IF(Declaration!$I$4="German",VLOOKUP($L357,Languages!$A$1:$G$5042,4,FALSE),IF(Declaration!$I$4="Chinese",VLOOKUP($L357,Languages!$A$1:$G$5042,5,FALSE),IF(Declaration!$I$4="Japanese",VLOOKUP($L357,Languages!$A$1:$G$5042,6,FALSE),IF(Declaration!$I$4="Portugese",VLOOKUP($L357,Languages!$A$1:$G$5042,7,FALSE)))))))))</f>
        <v>Sand</v>
      </c>
      <c r="C357" s="103" t="str">
        <f>IF(M357="","",IF(Declaration!$I$4="English",M357,IF(Declaration!$I$4="French",VLOOKUP($M357,Languages!$A$1:$G$5042,2,FALSE),IF(Declaration!$I$4="Spanish",VLOOKUP($M357,Languages!$A$1:$G$5042,3,FALSE),IF(Declaration!$I$4="German",VLOOKUP($M357,Languages!$A$1:$G$5042,4,FALSE),IF(Declaration!$I$4="Chinese",VLOOKUP($M357,Languages!$A$1:$G$5042,5,FALSE),IF(Declaration!$I$4="Japanese",VLOOKUP($M357,Languages!$A$1:$G$5042,6,FALSE),IF(Declaration!$I$4="Portugese",VLOOKUP($M357,Languages!$A$1:$G$5042,7,FALSE)))))))))</f>
        <v>Uganda</v>
      </c>
      <c r="D357" s="199"/>
      <c r="E357" s="199"/>
      <c r="H357">
        <f t="shared" si="19"/>
        <v>0</v>
      </c>
      <c r="L357" t="s">
        <v>160</v>
      </c>
      <c r="M357" t="s">
        <v>2308</v>
      </c>
      <c r="N357" t="str">
        <f t="shared" si="20"/>
        <v>Sand</v>
      </c>
      <c r="O357" t="str">
        <f t="shared" si="21"/>
        <v>Sand</v>
      </c>
    </row>
    <row r="358" spans="2:15" ht="15" x14ac:dyDescent="0.35">
      <c r="B358" s="103" t="str">
        <f>IF(L358="","",IF(Declaration!$I$4="English",L358,IF(Declaration!$I$4="French",VLOOKUP($L358,Languages!$A$1:$G$5042,2,FALSE),IF(Declaration!$I$4="Spanish",VLOOKUP($L358,Languages!$A$1:$G$5042,3,FALSE),IF(Declaration!$I$4="German",VLOOKUP($L358,Languages!$A$1:$G$5042,4,FALSE),IF(Declaration!$I$4="Chinese",VLOOKUP($L358,Languages!$A$1:$G$5042,5,FALSE),IF(Declaration!$I$4="Japanese",VLOOKUP($L358,Languages!$A$1:$G$5042,6,FALSE),IF(Declaration!$I$4="Portugese",VLOOKUP($L358,Languages!$A$1:$G$5042,7,FALSE)))))))))</f>
        <v>Sandstone</v>
      </c>
      <c r="C358" s="103" t="str">
        <f>IF(M358="","",IF(Declaration!$I$4="English",M358,IF(Declaration!$I$4="French",VLOOKUP($M358,Languages!$A$1:$G$5042,2,FALSE),IF(Declaration!$I$4="Spanish",VLOOKUP($M358,Languages!$A$1:$G$5042,3,FALSE),IF(Declaration!$I$4="German",VLOOKUP($M358,Languages!$A$1:$G$5042,4,FALSE),IF(Declaration!$I$4="Chinese",VLOOKUP($M358,Languages!$A$1:$G$5042,5,FALSE),IF(Declaration!$I$4="Japanese",VLOOKUP($M358,Languages!$A$1:$G$5042,6,FALSE),IF(Declaration!$I$4="Portugese",VLOOKUP($M358,Languages!$A$1:$G$5042,7,FALSE)))))))))</f>
        <v>India</v>
      </c>
      <c r="D358" s="199"/>
      <c r="E358" s="199"/>
      <c r="H358">
        <f t="shared" si="19"/>
        <v>0</v>
      </c>
      <c r="L358" t="s">
        <v>161</v>
      </c>
      <c r="M358" t="s">
        <v>1703</v>
      </c>
      <c r="N358" t="str">
        <f t="shared" si="20"/>
        <v>Sandstone</v>
      </c>
      <c r="O358" t="str">
        <f t="shared" si="21"/>
        <v>Sandstone</v>
      </c>
    </row>
    <row r="359" spans="2:15" ht="15" x14ac:dyDescent="0.35">
      <c r="B359" s="103" t="str">
        <f>IF(L359="","",IF(Declaration!$I$4="English",L359,IF(Declaration!$I$4="French",VLOOKUP($L359,Languages!$A$1:$G$5042,2,FALSE),IF(Declaration!$I$4="Spanish",VLOOKUP($L359,Languages!$A$1:$G$5042,3,FALSE),IF(Declaration!$I$4="German",VLOOKUP($L359,Languages!$A$1:$G$5042,4,FALSE),IF(Declaration!$I$4="Chinese",VLOOKUP($L359,Languages!$A$1:$G$5042,5,FALSE),IF(Declaration!$I$4="Japanese",VLOOKUP($L359,Languages!$A$1:$G$5042,6,FALSE),IF(Declaration!$I$4="Portugese",VLOOKUP($L359,Languages!$A$1:$G$5042,7,FALSE)))))))))</f>
        <v>Sapphires</v>
      </c>
      <c r="C359" s="103" t="str">
        <f>IF(M359="","",IF(Declaration!$I$4="English",M359,IF(Declaration!$I$4="French",VLOOKUP($M359,Languages!$A$1:$G$5042,2,FALSE),IF(Declaration!$I$4="Spanish",VLOOKUP($M359,Languages!$A$1:$G$5042,3,FALSE),IF(Declaration!$I$4="German",VLOOKUP($M359,Languages!$A$1:$G$5042,4,FALSE),IF(Declaration!$I$4="Chinese",VLOOKUP($M359,Languages!$A$1:$G$5042,5,FALSE),IF(Declaration!$I$4="Japanese",VLOOKUP($M359,Languages!$A$1:$G$5042,6,FALSE),IF(Declaration!$I$4="Portugese",VLOOKUP($M359,Languages!$A$1:$G$5042,7,FALSE)))))))))</f>
        <v>Madagascar</v>
      </c>
      <c r="D359" s="199"/>
      <c r="E359" s="199"/>
      <c r="H359">
        <f t="shared" si="19"/>
        <v>0</v>
      </c>
      <c r="L359" t="s">
        <v>162</v>
      </c>
      <c r="M359" t="s">
        <v>1859</v>
      </c>
      <c r="N359" t="str">
        <f t="shared" si="20"/>
        <v>Sapphires</v>
      </c>
      <c r="O359" t="str">
        <f t="shared" si="21"/>
        <v>Sapphires</v>
      </c>
    </row>
    <row r="360" spans="2:15" ht="15" x14ac:dyDescent="0.35">
      <c r="B360" s="103" t="str">
        <f>IF(L360="","",IF(Declaration!$I$4="English",L360,IF(Declaration!$I$4="French",VLOOKUP($L360,Languages!$A$1:$G$5042,2,FALSE),IF(Declaration!$I$4="Spanish",VLOOKUP($L360,Languages!$A$1:$G$5042,3,FALSE),IF(Declaration!$I$4="German",VLOOKUP($L360,Languages!$A$1:$G$5042,4,FALSE),IF(Declaration!$I$4="Chinese",VLOOKUP($L360,Languages!$A$1:$G$5042,5,FALSE),IF(Declaration!$I$4="Japanese",VLOOKUP($L360,Languages!$A$1:$G$5042,6,FALSE),IF(Declaration!$I$4="Portugese",VLOOKUP($L360,Languages!$A$1:$G$5042,7,FALSE)))))))))</f>
        <v>Sesame</v>
      </c>
      <c r="C360" s="103" t="str">
        <f>IF(M360="","",IF(Declaration!$I$4="English",M360,IF(Declaration!$I$4="French",VLOOKUP($M360,Languages!$A$1:$G$5042,2,FALSE),IF(Declaration!$I$4="Spanish",VLOOKUP($M360,Languages!$A$1:$G$5042,3,FALSE),IF(Declaration!$I$4="German",VLOOKUP($M360,Languages!$A$1:$G$5042,4,FALSE),IF(Declaration!$I$4="Chinese",VLOOKUP($M360,Languages!$A$1:$G$5042,5,FALSE),IF(Declaration!$I$4="Japanese",VLOOKUP($M360,Languages!$A$1:$G$5042,6,FALSE),IF(Declaration!$I$4="Portugese",VLOOKUP($M360,Languages!$A$1:$G$5042,7,FALSE)))))))))</f>
        <v>Burma</v>
      </c>
      <c r="D360" s="199"/>
      <c r="E360" s="199"/>
      <c r="H360">
        <f t="shared" si="19"/>
        <v>0</v>
      </c>
      <c r="L360" t="s">
        <v>73</v>
      </c>
      <c r="M360" t="s">
        <v>5038</v>
      </c>
      <c r="N360" t="str">
        <f t="shared" si="20"/>
        <v>Sesame</v>
      </c>
      <c r="O360" t="str">
        <f t="shared" si="21"/>
        <v>Sesame</v>
      </c>
    </row>
    <row r="361" spans="2:15" ht="15" x14ac:dyDescent="0.35">
      <c r="B361" s="103" t="str">
        <f>IF(L361="","",IF(Declaration!$I$4="English",L361,IF(Declaration!$I$4="French",VLOOKUP($L361,Languages!$A$1:$G$5042,2,FALSE),IF(Declaration!$I$4="Spanish",VLOOKUP($L361,Languages!$A$1:$G$5042,3,FALSE),IF(Declaration!$I$4="German",VLOOKUP($L361,Languages!$A$1:$G$5042,4,FALSE),IF(Declaration!$I$4="Chinese",VLOOKUP($L361,Languages!$A$1:$G$5042,5,FALSE),IF(Declaration!$I$4="Japanese",VLOOKUP($L361,Languages!$A$1:$G$5042,6,FALSE),IF(Declaration!$I$4="Portugese",VLOOKUP($L361,Languages!$A$1:$G$5042,7,FALSE)))))))))</f>
        <v>Sesame</v>
      </c>
      <c r="C361" s="103" t="str">
        <f>IF(M361="","",IF(Declaration!$I$4="English",M361,IF(Declaration!$I$4="French",VLOOKUP($M361,Languages!$A$1:$G$5042,2,FALSE),IF(Declaration!$I$4="Spanish",VLOOKUP($M361,Languages!$A$1:$G$5042,3,FALSE),IF(Declaration!$I$4="German",VLOOKUP($M361,Languages!$A$1:$G$5042,4,FALSE),IF(Declaration!$I$4="Chinese",VLOOKUP($M361,Languages!$A$1:$G$5042,5,FALSE),IF(Declaration!$I$4="Japanese",VLOOKUP($M361,Languages!$A$1:$G$5042,6,FALSE),IF(Declaration!$I$4="Portugese",VLOOKUP($M361,Languages!$A$1:$G$5042,7,FALSE)))))))))</f>
        <v>Paraguay</v>
      </c>
      <c r="D361" s="199"/>
      <c r="E361" s="199"/>
      <c r="H361">
        <f t="shared" si="19"/>
        <v>0</v>
      </c>
      <c r="L361" t="s">
        <v>73</v>
      </c>
      <c r="M361" t="s">
        <v>2039</v>
      </c>
      <c r="N361" t="str">
        <f t="shared" si="20"/>
        <v>Sesame</v>
      </c>
      <c r="O361" t="str">
        <f t="shared" si="21"/>
        <v>Sesame</v>
      </c>
    </row>
    <row r="362" spans="2:15" ht="15" x14ac:dyDescent="0.35">
      <c r="B362" s="103" t="str">
        <f>IF(L362="","",IF(Declaration!$I$4="English",L362,IF(Declaration!$I$4="French",VLOOKUP($L362,Languages!$A$1:$G$5042,2,FALSE),IF(Declaration!$I$4="Spanish",VLOOKUP($L362,Languages!$A$1:$G$5042,3,FALSE),IF(Declaration!$I$4="German",VLOOKUP($L362,Languages!$A$1:$G$5042,4,FALSE),IF(Declaration!$I$4="Chinese",VLOOKUP($L362,Languages!$A$1:$G$5042,5,FALSE),IF(Declaration!$I$4="Japanese",VLOOKUP($L362,Languages!$A$1:$G$5042,6,FALSE),IF(Declaration!$I$4="Portugese",VLOOKUP($L362,Languages!$A$1:$G$5042,7,FALSE)))))))))</f>
        <v>Sheep</v>
      </c>
      <c r="C362" s="103" t="str">
        <f>IF(M362="","",IF(Declaration!$I$4="English",M362,IF(Declaration!$I$4="French",VLOOKUP($M362,Languages!$A$1:$G$5042,2,FALSE),IF(Declaration!$I$4="Spanish",VLOOKUP($M362,Languages!$A$1:$G$5042,3,FALSE),IF(Declaration!$I$4="German",VLOOKUP($M362,Languages!$A$1:$G$5042,4,FALSE),IF(Declaration!$I$4="Chinese",VLOOKUP($M362,Languages!$A$1:$G$5042,5,FALSE),IF(Declaration!$I$4="Japanese",VLOOKUP($M362,Languages!$A$1:$G$5042,6,FALSE),IF(Declaration!$I$4="Portugese",VLOOKUP($M362,Languages!$A$1:$G$5042,7,FALSE)))))))))</f>
        <v>Brazil</v>
      </c>
      <c r="D362" s="199"/>
      <c r="E362" s="199"/>
      <c r="H362">
        <f t="shared" si="19"/>
        <v>0</v>
      </c>
      <c r="L362" t="s">
        <v>74</v>
      </c>
      <c r="M362" t="s">
        <v>1383</v>
      </c>
      <c r="N362" t="str">
        <f t="shared" si="20"/>
        <v>Sheep</v>
      </c>
      <c r="O362" t="str">
        <f t="shared" si="21"/>
        <v>Sheep</v>
      </c>
    </row>
    <row r="363" spans="2:15" ht="15" x14ac:dyDescent="0.35">
      <c r="B363" s="103" t="str">
        <f>IF(L363="","",IF(Declaration!$I$4="English",L363,IF(Declaration!$I$4="French",VLOOKUP($L363,Languages!$A$1:$G$5042,2,FALSE),IF(Declaration!$I$4="Spanish",VLOOKUP($L363,Languages!$A$1:$G$5042,3,FALSE),IF(Declaration!$I$4="German",VLOOKUP($L363,Languages!$A$1:$G$5042,4,FALSE),IF(Declaration!$I$4="Chinese",VLOOKUP($L363,Languages!$A$1:$G$5042,5,FALSE),IF(Declaration!$I$4="Japanese",VLOOKUP($L363,Languages!$A$1:$G$5042,6,FALSE),IF(Declaration!$I$4="Portugese",VLOOKUP($L363,Languages!$A$1:$G$5042,7,FALSE)))))))))</f>
        <v>Sheep</v>
      </c>
      <c r="C363" s="103" t="str">
        <f>IF(M363="","",IF(Declaration!$I$4="English",M363,IF(Declaration!$I$4="French",VLOOKUP($M363,Languages!$A$1:$G$5042,2,FALSE),IF(Declaration!$I$4="Spanish",VLOOKUP($M363,Languages!$A$1:$G$5042,3,FALSE),IF(Declaration!$I$4="German",VLOOKUP($M363,Languages!$A$1:$G$5042,4,FALSE),IF(Declaration!$I$4="Chinese",VLOOKUP($M363,Languages!$A$1:$G$5042,5,FALSE),IF(Declaration!$I$4="Japanese",VLOOKUP($M363,Languages!$A$1:$G$5042,6,FALSE),IF(Declaration!$I$4="Portugese",VLOOKUP($M363,Languages!$A$1:$G$5042,7,FALSE)))))))))</f>
        <v>Paraguay</v>
      </c>
      <c r="D363" s="199"/>
      <c r="E363" s="199"/>
      <c r="H363">
        <f t="shared" si="19"/>
        <v>0</v>
      </c>
      <c r="L363" t="s">
        <v>74</v>
      </c>
      <c r="M363" t="s">
        <v>2039</v>
      </c>
      <c r="N363" t="str">
        <f t="shared" si="20"/>
        <v>Sheep</v>
      </c>
      <c r="O363" t="str">
        <f t="shared" si="21"/>
        <v>Sheep</v>
      </c>
    </row>
    <row r="364" spans="2:15" ht="15" x14ac:dyDescent="0.35">
      <c r="B364" s="103" t="str">
        <f>IF(L364="","",IF(Declaration!$I$4="English",L364,IF(Declaration!$I$4="French",VLOOKUP($L364,Languages!$A$1:$G$5042,2,FALSE),IF(Declaration!$I$4="Spanish",VLOOKUP($L364,Languages!$A$1:$G$5042,3,FALSE),IF(Declaration!$I$4="German",VLOOKUP($L364,Languages!$A$1:$G$5042,4,FALSE),IF(Declaration!$I$4="Chinese",VLOOKUP($L364,Languages!$A$1:$G$5042,5,FALSE),IF(Declaration!$I$4="Japanese",VLOOKUP($L364,Languages!$A$1:$G$5042,6,FALSE),IF(Declaration!$I$4="Portugese",VLOOKUP($L364,Languages!$A$1:$G$5042,7,FALSE)))))))))</f>
        <v>Shellfish</v>
      </c>
      <c r="C364" s="103" t="str">
        <f>IF(M364="","",IF(Declaration!$I$4="English",M364,IF(Declaration!$I$4="French",VLOOKUP($M364,Languages!$A$1:$G$5042,2,FALSE),IF(Declaration!$I$4="Spanish",VLOOKUP($M364,Languages!$A$1:$G$5042,3,FALSE),IF(Declaration!$I$4="German",VLOOKUP($M364,Languages!$A$1:$G$5042,4,FALSE),IF(Declaration!$I$4="Chinese",VLOOKUP($M364,Languages!$A$1:$G$5042,5,FALSE),IF(Declaration!$I$4="Japanese",VLOOKUP($M364,Languages!$A$1:$G$5042,6,FALSE),IF(Declaration!$I$4="Portugese",VLOOKUP($M364,Languages!$A$1:$G$5042,7,FALSE)))))))))</f>
        <v>El Salvador</v>
      </c>
      <c r="D364" s="199"/>
      <c r="E364" s="199"/>
      <c r="H364">
        <f t="shared" si="19"/>
        <v>0</v>
      </c>
      <c r="L364" t="s">
        <v>75</v>
      </c>
      <c r="M364" t="s">
        <v>1567</v>
      </c>
      <c r="N364" t="str">
        <f t="shared" si="20"/>
        <v>Shellfish</v>
      </c>
      <c r="O364" t="str">
        <f t="shared" si="21"/>
        <v>Shellfish</v>
      </c>
    </row>
    <row r="365" spans="2:15" ht="15" x14ac:dyDescent="0.35">
      <c r="B365" s="103" t="str">
        <f>IF(L365="","",IF(Declaration!$I$4="English",L365,IF(Declaration!$I$4="French",VLOOKUP($L365,Languages!$A$1:$G$5042,2,FALSE),IF(Declaration!$I$4="Spanish",VLOOKUP($L365,Languages!$A$1:$G$5042,3,FALSE),IF(Declaration!$I$4="German",VLOOKUP($L365,Languages!$A$1:$G$5042,4,FALSE),IF(Declaration!$I$4="Chinese",VLOOKUP($L365,Languages!$A$1:$G$5042,5,FALSE),IF(Declaration!$I$4="Japanese",VLOOKUP($L365,Languages!$A$1:$G$5042,6,FALSE),IF(Declaration!$I$4="Portugese",VLOOKUP($L365,Languages!$A$1:$G$5042,7,FALSE)))))))))</f>
        <v>Shellfish</v>
      </c>
      <c r="C365" s="103" t="str">
        <f>IF(M365="","",IF(Declaration!$I$4="English",M365,IF(Declaration!$I$4="French",VLOOKUP($M365,Languages!$A$1:$G$5042,2,FALSE),IF(Declaration!$I$4="Spanish",VLOOKUP($M365,Languages!$A$1:$G$5042,3,FALSE),IF(Declaration!$I$4="German",VLOOKUP($M365,Languages!$A$1:$G$5042,4,FALSE),IF(Declaration!$I$4="Chinese",VLOOKUP($M365,Languages!$A$1:$G$5042,5,FALSE),IF(Declaration!$I$4="Japanese",VLOOKUP($M365,Languages!$A$1:$G$5042,6,FALSE),IF(Declaration!$I$4="Portugese",VLOOKUP($M365,Languages!$A$1:$G$5042,7,FALSE)))))))))</f>
        <v>Nicaragua</v>
      </c>
      <c r="D365" s="199"/>
      <c r="E365" s="199"/>
      <c r="H365">
        <f t="shared" si="19"/>
        <v>0</v>
      </c>
      <c r="L365" t="s">
        <v>75</v>
      </c>
      <c r="M365" t="s">
        <v>1982</v>
      </c>
      <c r="N365" t="str">
        <f t="shared" si="20"/>
        <v>Shellfish</v>
      </c>
      <c r="O365" t="str">
        <f t="shared" si="21"/>
        <v>Shellfish</v>
      </c>
    </row>
    <row r="366" spans="2:15" ht="15" x14ac:dyDescent="0.35">
      <c r="B366" s="103" t="str">
        <f>IF(L366="","",IF(Declaration!$I$4="English",L366,IF(Declaration!$I$4="French",VLOOKUP($L366,Languages!$A$1:$G$5042,2,FALSE),IF(Declaration!$I$4="Spanish",VLOOKUP($L366,Languages!$A$1:$G$5042,3,FALSE),IF(Declaration!$I$4="German",VLOOKUP($L366,Languages!$A$1:$G$5042,4,FALSE),IF(Declaration!$I$4="Chinese",VLOOKUP($L366,Languages!$A$1:$G$5042,5,FALSE),IF(Declaration!$I$4="Japanese",VLOOKUP($L366,Languages!$A$1:$G$5042,6,FALSE),IF(Declaration!$I$4="Portugese",VLOOKUP($L366,Languages!$A$1:$G$5042,7,FALSE)))))))))</f>
        <v>Shrimp</v>
      </c>
      <c r="C366" s="103" t="str">
        <f>IF(M366="","",IF(Declaration!$I$4="English",M366,IF(Declaration!$I$4="French",VLOOKUP($M366,Languages!$A$1:$G$5042,2,FALSE),IF(Declaration!$I$4="Spanish",VLOOKUP($M366,Languages!$A$1:$G$5042,3,FALSE),IF(Declaration!$I$4="German",VLOOKUP($M366,Languages!$A$1:$G$5042,4,FALSE),IF(Declaration!$I$4="Chinese",VLOOKUP($M366,Languages!$A$1:$G$5042,5,FALSE),IF(Declaration!$I$4="Japanese",VLOOKUP($M366,Languages!$A$1:$G$5042,6,FALSE),IF(Declaration!$I$4="Portugese",VLOOKUP($M366,Languages!$A$1:$G$5042,7,FALSE)))))))))</f>
        <v>Bangladesh</v>
      </c>
      <c r="D366" s="199"/>
      <c r="E366" s="199"/>
      <c r="H366">
        <f t="shared" si="19"/>
        <v>0</v>
      </c>
      <c r="L366" t="s">
        <v>76</v>
      </c>
      <c r="M366" t="s">
        <v>1329</v>
      </c>
      <c r="N366" t="str">
        <f t="shared" si="20"/>
        <v>Shrimp</v>
      </c>
      <c r="O366" t="str">
        <f t="shared" si="21"/>
        <v>Shrimp</v>
      </c>
    </row>
    <row r="367" spans="2:15" ht="15" x14ac:dyDescent="0.35">
      <c r="B367" s="103" t="str">
        <f>IF(L367="","",IF(Declaration!$I$4="English",L367,IF(Declaration!$I$4="French",VLOOKUP($L367,Languages!$A$1:$G$5042,2,FALSE),IF(Declaration!$I$4="Spanish",VLOOKUP($L367,Languages!$A$1:$G$5042,3,FALSE),IF(Declaration!$I$4="German",VLOOKUP($L367,Languages!$A$1:$G$5042,4,FALSE),IF(Declaration!$I$4="Chinese",VLOOKUP($L367,Languages!$A$1:$G$5042,5,FALSE),IF(Declaration!$I$4="Japanese",VLOOKUP($L367,Languages!$A$1:$G$5042,6,FALSE),IF(Declaration!$I$4="Portugese",VLOOKUP($L367,Languages!$A$1:$G$5042,7,FALSE)))))))))</f>
        <v>Shrimp</v>
      </c>
      <c r="C367" s="103" t="str">
        <f>IF(M367="","",IF(Declaration!$I$4="English",M367,IF(Declaration!$I$4="French",VLOOKUP($M367,Languages!$A$1:$G$5042,2,FALSE),IF(Declaration!$I$4="Spanish",VLOOKUP($M367,Languages!$A$1:$G$5042,3,FALSE),IF(Declaration!$I$4="German",VLOOKUP($M367,Languages!$A$1:$G$5042,4,FALSE),IF(Declaration!$I$4="Chinese",VLOOKUP($M367,Languages!$A$1:$G$5042,5,FALSE),IF(Declaration!$I$4="Japanese",VLOOKUP($M367,Languages!$A$1:$G$5042,6,FALSE),IF(Declaration!$I$4="Portugese",VLOOKUP($M367,Languages!$A$1:$G$5042,7,FALSE)))))))))</f>
        <v>Burma</v>
      </c>
      <c r="D367" s="199"/>
      <c r="E367" s="199"/>
      <c r="H367">
        <f t="shared" si="19"/>
        <v>0</v>
      </c>
      <c r="L367" t="s">
        <v>76</v>
      </c>
      <c r="M367" t="s">
        <v>5038</v>
      </c>
      <c r="N367" t="str">
        <f t="shared" si="20"/>
        <v>Shrimp</v>
      </c>
      <c r="O367" t="str">
        <f t="shared" si="21"/>
        <v>Shrimp</v>
      </c>
    </row>
    <row r="368" spans="2:15" ht="15" x14ac:dyDescent="0.35">
      <c r="B368" s="103" t="str">
        <f>IF(L368="","",IF(Declaration!$I$4="English",L368,IF(Declaration!$I$4="French",VLOOKUP($L368,Languages!$A$1:$G$5042,2,FALSE),IF(Declaration!$I$4="Spanish",VLOOKUP($L368,Languages!$A$1:$G$5042,3,FALSE),IF(Declaration!$I$4="German",VLOOKUP($L368,Languages!$A$1:$G$5042,4,FALSE),IF(Declaration!$I$4="Chinese",VLOOKUP($L368,Languages!$A$1:$G$5042,5,FALSE),IF(Declaration!$I$4="Japanese",VLOOKUP($L368,Languages!$A$1:$G$5042,6,FALSE),IF(Declaration!$I$4="Portugese",VLOOKUP($L368,Languages!$A$1:$G$5042,7,FALSE)))))))))</f>
        <v>Shrimp</v>
      </c>
      <c r="C368" s="103" t="str">
        <f>IF(M368="","",IF(Declaration!$I$4="English",M368,IF(Declaration!$I$4="French",VLOOKUP($M368,Languages!$A$1:$G$5042,2,FALSE),IF(Declaration!$I$4="Spanish",VLOOKUP($M368,Languages!$A$1:$G$5042,3,FALSE),IF(Declaration!$I$4="German",VLOOKUP($M368,Languages!$A$1:$G$5042,4,FALSE),IF(Declaration!$I$4="Chinese",VLOOKUP($M368,Languages!$A$1:$G$5042,5,FALSE),IF(Declaration!$I$4="Japanese",VLOOKUP($M368,Languages!$A$1:$G$5042,6,FALSE),IF(Declaration!$I$4="Portugese",VLOOKUP($M368,Languages!$A$1:$G$5042,7,FALSE)))))))))</f>
        <v>Cambodia</v>
      </c>
      <c r="D368" s="199"/>
      <c r="E368" s="199"/>
      <c r="H368">
        <f t="shared" si="19"/>
        <v>0</v>
      </c>
      <c r="L368" t="s">
        <v>76</v>
      </c>
      <c r="M368" t="s">
        <v>1412</v>
      </c>
      <c r="N368" t="str">
        <f t="shared" si="20"/>
        <v>Shrimp</v>
      </c>
      <c r="O368" t="str">
        <f t="shared" si="21"/>
        <v>Shrimp</v>
      </c>
    </row>
    <row r="369" spans="2:15" ht="15" x14ac:dyDescent="0.35">
      <c r="B369" s="103" t="str">
        <f>IF(L369="","",IF(Declaration!$I$4="English",L369,IF(Declaration!$I$4="French",VLOOKUP($L369,Languages!$A$1:$G$5042,2,FALSE),IF(Declaration!$I$4="Spanish",VLOOKUP($L369,Languages!$A$1:$G$5042,3,FALSE),IF(Declaration!$I$4="German",VLOOKUP($L369,Languages!$A$1:$G$5042,4,FALSE),IF(Declaration!$I$4="Chinese",VLOOKUP($L369,Languages!$A$1:$G$5042,5,FALSE),IF(Declaration!$I$4="Japanese",VLOOKUP($L369,Languages!$A$1:$G$5042,6,FALSE),IF(Declaration!$I$4="Portugese",VLOOKUP($L369,Languages!$A$1:$G$5042,7,FALSE)))))))))</f>
        <v>Shrimp</v>
      </c>
      <c r="C369" s="103" t="str">
        <f>IF(M369="","",IF(Declaration!$I$4="English",M369,IF(Declaration!$I$4="French",VLOOKUP($M369,Languages!$A$1:$G$5042,2,FALSE),IF(Declaration!$I$4="Spanish",VLOOKUP($M369,Languages!$A$1:$G$5042,3,FALSE),IF(Declaration!$I$4="German",VLOOKUP($M369,Languages!$A$1:$G$5042,4,FALSE),IF(Declaration!$I$4="Chinese",VLOOKUP($M369,Languages!$A$1:$G$5042,5,FALSE),IF(Declaration!$I$4="Japanese",VLOOKUP($M369,Languages!$A$1:$G$5042,6,FALSE),IF(Declaration!$I$4="Portugese",VLOOKUP($M369,Languages!$A$1:$G$5042,7,FALSE)))))))))</f>
        <v>Thailand</v>
      </c>
      <c r="D369" s="199"/>
      <c r="E369" s="199"/>
      <c r="H369">
        <f t="shared" si="19"/>
        <v>0</v>
      </c>
      <c r="L369" t="s">
        <v>76</v>
      </c>
      <c r="M369" t="s">
        <v>2261</v>
      </c>
      <c r="N369" t="str">
        <f t="shared" si="20"/>
        <v>Shrimp</v>
      </c>
      <c r="O369" t="str">
        <f t="shared" si="21"/>
        <v>Shrimp</v>
      </c>
    </row>
    <row r="370" spans="2:15" ht="15" x14ac:dyDescent="0.35">
      <c r="B370" s="103" t="str">
        <f>IF(L370="","",IF(Declaration!$I$4="English",L370,IF(Declaration!$I$4="French",VLOOKUP($L370,Languages!$A$1:$G$5042,2,FALSE),IF(Declaration!$I$4="Spanish",VLOOKUP($L370,Languages!$A$1:$G$5042,3,FALSE),IF(Declaration!$I$4="German",VLOOKUP($L370,Languages!$A$1:$G$5042,4,FALSE),IF(Declaration!$I$4="Chinese",VLOOKUP($L370,Languages!$A$1:$G$5042,5,FALSE),IF(Declaration!$I$4="Japanese",VLOOKUP($L370,Languages!$A$1:$G$5042,6,FALSE),IF(Declaration!$I$4="Portugese",VLOOKUP($L370,Languages!$A$1:$G$5042,7,FALSE)))))))))</f>
        <v>Silk Cocoons</v>
      </c>
      <c r="C370" s="103" t="str">
        <f>IF(M370="","",IF(Declaration!$I$4="English",M370,IF(Declaration!$I$4="French",VLOOKUP($M370,Languages!$A$1:$G$5042,2,FALSE),IF(Declaration!$I$4="Spanish",VLOOKUP($M370,Languages!$A$1:$G$5042,3,FALSE),IF(Declaration!$I$4="German",VLOOKUP($M370,Languages!$A$1:$G$5042,4,FALSE),IF(Declaration!$I$4="Chinese",VLOOKUP($M370,Languages!$A$1:$G$5042,5,FALSE),IF(Declaration!$I$4="Japanese",VLOOKUP($M370,Languages!$A$1:$G$5042,6,FALSE),IF(Declaration!$I$4="Portugese",VLOOKUP($M370,Languages!$A$1:$G$5042,7,FALSE)))))))))</f>
        <v>Uzbekistan</v>
      </c>
      <c r="D370" s="199"/>
      <c r="E370" s="199"/>
      <c r="H370">
        <f t="shared" si="19"/>
        <v>0</v>
      </c>
      <c r="L370" t="s">
        <v>77</v>
      </c>
      <c r="M370" t="s">
        <v>2342</v>
      </c>
      <c r="N370" t="str">
        <f t="shared" si="20"/>
        <v>Silk Cocoons</v>
      </c>
      <c r="O370" t="str">
        <f t="shared" si="21"/>
        <v>Silk Cocoons</v>
      </c>
    </row>
    <row r="371" spans="2:15" ht="15" x14ac:dyDescent="0.35">
      <c r="B371" s="103" t="str">
        <f>IF(L371="","",IF(Declaration!$I$4="English",L371,IF(Declaration!$I$4="French",VLOOKUP($L371,Languages!$A$1:$G$5042,2,FALSE),IF(Declaration!$I$4="Spanish",VLOOKUP($L371,Languages!$A$1:$G$5042,3,FALSE),IF(Declaration!$I$4="German",VLOOKUP($L371,Languages!$A$1:$G$5042,4,FALSE),IF(Declaration!$I$4="Chinese",VLOOKUP($L371,Languages!$A$1:$G$5042,5,FALSE),IF(Declaration!$I$4="Japanese",VLOOKUP($L371,Languages!$A$1:$G$5042,6,FALSE),IF(Declaration!$I$4="Portugese",VLOOKUP($L371,Languages!$A$1:$G$5042,7,FALSE)))))))))</f>
        <v>Silk Fabric</v>
      </c>
      <c r="C371" s="103" t="str">
        <f>IF(M371="","",IF(Declaration!$I$4="English",M371,IF(Declaration!$I$4="French",VLOOKUP($M371,Languages!$A$1:$G$5042,2,FALSE),IF(Declaration!$I$4="Spanish",VLOOKUP($M371,Languages!$A$1:$G$5042,3,FALSE),IF(Declaration!$I$4="German",VLOOKUP($M371,Languages!$A$1:$G$5042,4,FALSE),IF(Declaration!$I$4="Chinese",VLOOKUP($M371,Languages!$A$1:$G$5042,5,FALSE),IF(Declaration!$I$4="Japanese",VLOOKUP($M371,Languages!$A$1:$G$5042,6,FALSE),IF(Declaration!$I$4="Portugese",VLOOKUP($M371,Languages!$A$1:$G$5042,7,FALSE)))))))))</f>
        <v>India</v>
      </c>
      <c r="D371" s="199"/>
      <c r="E371" s="199"/>
      <c r="H371">
        <f t="shared" si="19"/>
        <v>0</v>
      </c>
      <c r="L371" t="s">
        <v>130</v>
      </c>
      <c r="M371" t="s">
        <v>1703</v>
      </c>
      <c r="N371" t="str">
        <f t="shared" si="20"/>
        <v>Silk Fabric</v>
      </c>
      <c r="O371" t="str">
        <f t="shared" si="21"/>
        <v>Silk Fabric</v>
      </c>
    </row>
    <row r="372" spans="2:15" ht="15" x14ac:dyDescent="0.35">
      <c r="B372" s="103" t="str">
        <f>IF(L372="","",IF(Declaration!$I$4="English",L372,IF(Declaration!$I$4="French",VLOOKUP($L372,Languages!$A$1:$G$5042,2,FALSE),IF(Declaration!$I$4="Spanish",VLOOKUP($L372,Languages!$A$1:$G$5042,3,FALSE),IF(Declaration!$I$4="German",VLOOKUP($L372,Languages!$A$1:$G$5042,4,FALSE),IF(Declaration!$I$4="Chinese",VLOOKUP($L372,Languages!$A$1:$G$5042,5,FALSE),IF(Declaration!$I$4="Japanese",VLOOKUP($L372,Languages!$A$1:$G$5042,6,FALSE),IF(Declaration!$I$4="Portugese",VLOOKUP($L372,Languages!$A$1:$G$5042,7,FALSE)))))))))</f>
        <v>Silk Thread</v>
      </c>
      <c r="C372" s="103" t="str">
        <f>IF(M372="","",IF(Declaration!$I$4="English",M372,IF(Declaration!$I$4="French",VLOOKUP($M372,Languages!$A$1:$G$5042,2,FALSE),IF(Declaration!$I$4="Spanish",VLOOKUP($M372,Languages!$A$1:$G$5042,3,FALSE),IF(Declaration!$I$4="German",VLOOKUP($M372,Languages!$A$1:$G$5042,4,FALSE),IF(Declaration!$I$4="Chinese",VLOOKUP($M372,Languages!$A$1:$G$5042,5,FALSE),IF(Declaration!$I$4="Japanese",VLOOKUP($M372,Languages!$A$1:$G$5042,6,FALSE),IF(Declaration!$I$4="Portugese",VLOOKUP($M372,Languages!$A$1:$G$5042,7,FALSE)))))))))</f>
        <v>India</v>
      </c>
      <c r="D372" s="199"/>
      <c r="E372" s="199"/>
      <c r="H372">
        <f t="shared" si="19"/>
        <v>0</v>
      </c>
      <c r="L372" t="s">
        <v>131</v>
      </c>
      <c r="M372" t="s">
        <v>1703</v>
      </c>
      <c r="N372" t="str">
        <f t="shared" si="20"/>
        <v>Silk Thread</v>
      </c>
      <c r="O372" t="str">
        <f t="shared" si="21"/>
        <v>Silk Thread</v>
      </c>
    </row>
    <row r="373" spans="2:15" ht="15" x14ac:dyDescent="0.35">
      <c r="B373" s="103" t="str">
        <f>IF(L373="","",IF(Declaration!$I$4="English",L373,IF(Declaration!$I$4="French",VLOOKUP($L373,Languages!$A$1:$G$5042,2,FALSE),IF(Declaration!$I$4="Spanish",VLOOKUP($L373,Languages!$A$1:$G$5042,3,FALSE),IF(Declaration!$I$4="German",VLOOKUP($L373,Languages!$A$1:$G$5042,4,FALSE),IF(Declaration!$I$4="Chinese",VLOOKUP($L373,Languages!$A$1:$G$5042,5,FALSE),IF(Declaration!$I$4="Japanese",VLOOKUP($L373,Languages!$A$1:$G$5042,6,FALSE),IF(Declaration!$I$4="Portugese",VLOOKUP($L373,Languages!$A$1:$G$5042,7,FALSE)))))))))</f>
        <v>Silver</v>
      </c>
      <c r="C373" s="103" t="str">
        <f>IF(M373="","",IF(Declaration!$I$4="English",M373,IF(Declaration!$I$4="French",VLOOKUP($M373,Languages!$A$1:$G$5042,2,FALSE),IF(Declaration!$I$4="Spanish",VLOOKUP($M373,Languages!$A$1:$G$5042,3,FALSE),IF(Declaration!$I$4="German",VLOOKUP($M373,Languages!$A$1:$G$5042,4,FALSE),IF(Declaration!$I$4="Chinese",VLOOKUP($M373,Languages!$A$1:$G$5042,5,FALSE),IF(Declaration!$I$4="Japanese",VLOOKUP($M373,Languages!$A$1:$G$5042,6,FALSE),IF(Declaration!$I$4="Portugese",VLOOKUP($M373,Languages!$A$1:$G$5042,7,FALSE)))))))))</f>
        <v>Bolivia</v>
      </c>
      <c r="D373" s="199"/>
      <c r="E373" s="199"/>
      <c r="H373">
        <f t="shared" si="19"/>
        <v>0</v>
      </c>
      <c r="L373" t="s">
        <v>163</v>
      </c>
      <c r="M373" t="s">
        <v>5044</v>
      </c>
      <c r="N373" t="str">
        <f t="shared" si="20"/>
        <v>Silver</v>
      </c>
      <c r="O373" t="str">
        <f t="shared" si="21"/>
        <v>Silver</v>
      </c>
    </row>
    <row r="374" spans="2:15" ht="15" x14ac:dyDescent="0.35">
      <c r="B374" s="103" t="str">
        <f>IF(L374="","",IF(Declaration!$I$4="English",L374,IF(Declaration!$I$4="French",VLOOKUP($L374,Languages!$A$1:$G$5042,2,FALSE),IF(Declaration!$I$4="Spanish",VLOOKUP($L374,Languages!$A$1:$G$5042,3,FALSE),IF(Declaration!$I$4="German",VLOOKUP($L374,Languages!$A$1:$G$5042,4,FALSE),IF(Declaration!$I$4="Chinese",VLOOKUP($L374,Languages!$A$1:$G$5042,5,FALSE),IF(Declaration!$I$4="Japanese",VLOOKUP($L374,Languages!$A$1:$G$5042,6,FALSE),IF(Declaration!$I$4="Portugese",VLOOKUP($L374,Languages!$A$1:$G$5042,7,FALSE)))))))))</f>
        <v>Sisal</v>
      </c>
      <c r="C374" s="103" t="str">
        <f>IF(M374="","",IF(Declaration!$I$4="English",M374,IF(Declaration!$I$4="French",VLOOKUP($M374,Languages!$A$1:$G$5042,2,FALSE),IF(Declaration!$I$4="Spanish",VLOOKUP($M374,Languages!$A$1:$G$5042,3,FALSE),IF(Declaration!$I$4="German",VLOOKUP($M374,Languages!$A$1:$G$5042,4,FALSE),IF(Declaration!$I$4="Chinese",VLOOKUP($M374,Languages!$A$1:$G$5042,5,FALSE),IF(Declaration!$I$4="Japanese",VLOOKUP($M374,Languages!$A$1:$G$5042,6,FALSE),IF(Declaration!$I$4="Portugese",VLOOKUP($M374,Languages!$A$1:$G$5042,7,FALSE)))))))))</f>
        <v>Brazil</v>
      </c>
      <c r="D374" s="199"/>
      <c r="E374" s="199"/>
      <c r="H374">
        <f t="shared" si="19"/>
        <v>0</v>
      </c>
      <c r="L374" t="s">
        <v>78</v>
      </c>
      <c r="M374" t="s">
        <v>1383</v>
      </c>
      <c r="N374" t="str">
        <f t="shared" si="20"/>
        <v>Sisal</v>
      </c>
      <c r="O374" t="str">
        <f t="shared" si="21"/>
        <v>Sisal</v>
      </c>
    </row>
    <row r="375" spans="2:15" ht="15" x14ac:dyDescent="0.35">
      <c r="B375" s="103" t="str">
        <f>IF(L375="","",IF(Declaration!$I$4="English",L375,IF(Declaration!$I$4="French",VLOOKUP($L375,Languages!$A$1:$G$5042,2,FALSE),IF(Declaration!$I$4="Spanish",VLOOKUP($L375,Languages!$A$1:$G$5042,3,FALSE),IF(Declaration!$I$4="German",VLOOKUP($L375,Languages!$A$1:$G$5042,4,FALSE),IF(Declaration!$I$4="Chinese",VLOOKUP($L375,Languages!$A$1:$G$5042,5,FALSE),IF(Declaration!$I$4="Japanese",VLOOKUP($L375,Languages!$A$1:$G$5042,6,FALSE),IF(Declaration!$I$4="Portugese",VLOOKUP($L375,Languages!$A$1:$G$5042,7,FALSE)))))))))</f>
        <v>Sisal</v>
      </c>
      <c r="C375" s="103" t="str">
        <f>IF(M375="","",IF(Declaration!$I$4="English",M375,IF(Declaration!$I$4="French",VLOOKUP($M375,Languages!$A$1:$G$5042,2,FALSE),IF(Declaration!$I$4="Spanish",VLOOKUP($M375,Languages!$A$1:$G$5042,3,FALSE),IF(Declaration!$I$4="German",VLOOKUP($M375,Languages!$A$1:$G$5042,4,FALSE),IF(Declaration!$I$4="Chinese",VLOOKUP($M375,Languages!$A$1:$G$5042,5,FALSE),IF(Declaration!$I$4="Japanese",VLOOKUP($M375,Languages!$A$1:$G$5042,6,FALSE),IF(Declaration!$I$4="Portugese",VLOOKUP($M375,Languages!$A$1:$G$5042,7,FALSE)))))))))</f>
        <v>Kenya</v>
      </c>
      <c r="D375" s="199"/>
      <c r="E375" s="199"/>
      <c r="H375">
        <f t="shared" si="19"/>
        <v>0</v>
      </c>
      <c r="L375" t="s">
        <v>78</v>
      </c>
      <c r="M375" t="s">
        <v>1767</v>
      </c>
      <c r="N375" t="str">
        <f t="shared" si="20"/>
        <v>Sisal</v>
      </c>
      <c r="O375" t="str">
        <f t="shared" si="21"/>
        <v>Sisal</v>
      </c>
    </row>
    <row r="376" spans="2:15" ht="15" x14ac:dyDescent="0.35">
      <c r="B376" s="103" t="str">
        <f>IF(L376="","",IF(Declaration!$I$4="English",L376,IF(Declaration!$I$4="French",VLOOKUP($L376,Languages!$A$1:$G$5042,2,FALSE),IF(Declaration!$I$4="Spanish",VLOOKUP($L376,Languages!$A$1:$G$5042,3,FALSE),IF(Declaration!$I$4="German",VLOOKUP($L376,Languages!$A$1:$G$5042,4,FALSE),IF(Declaration!$I$4="Chinese",VLOOKUP($L376,Languages!$A$1:$G$5042,5,FALSE),IF(Declaration!$I$4="Japanese",VLOOKUP($L376,Languages!$A$1:$G$5042,6,FALSE),IF(Declaration!$I$4="Portugese",VLOOKUP($L376,Languages!$A$1:$G$5042,7,FALSE)))))))))</f>
        <v>Sisal</v>
      </c>
      <c r="C376" s="103" t="str">
        <f>IF(M376="","",IF(Declaration!$I$4="English",M376,IF(Declaration!$I$4="French",VLOOKUP($M376,Languages!$A$1:$G$5042,2,FALSE),IF(Declaration!$I$4="Spanish",VLOOKUP($M376,Languages!$A$1:$G$5042,3,FALSE),IF(Declaration!$I$4="German",VLOOKUP($M376,Languages!$A$1:$G$5042,4,FALSE),IF(Declaration!$I$4="Chinese",VLOOKUP($M376,Languages!$A$1:$G$5042,5,FALSE),IF(Declaration!$I$4="Japanese",VLOOKUP($M376,Languages!$A$1:$G$5042,6,FALSE),IF(Declaration!$I$4="Portugese",VLOOKUP($M376,Languages!$A$1:$G$5042,7,FALSE)))))))))</f>
        <v>Tanzania</v>
      </c>
      <c r="D376" s="199"/>
      <c r="E376" s="199"/>
      <c r="H376">
        <f t="shared" si="19"/>
        <v>0</v>
      </c>
      <c r="L376" t="s">
        <v>78</v>
      </c>
      <c r="M376" t="s">
        <v>5069</v>
      </c>
      <c r="N376" t="str">
        <f t="shared" si="20"/>
        <v>Sisal</v>
      </c>
      <c r="O376" t="str">
        <f t="shared" si="21"/>
        <v>Sisal</v>
      </c>
    </row>
    <row r="377" spans="2:15" ht="15" x14ac:dyDescent="0.35">
      <c r="B377" s="103" t="str">
        <f>IF(L377="","",IF(Declaration!$I$4="English",L377,IF(Declaration!$I$4="French",VLOOKUP($L377,Languages!$A$1:$G$5042,2,FALSE),IF(Declaration!$I$4="Spanish",VLOOKUP($L377,Languages!$A$1:$G$5042,3,FALSE),IF(Declaration!$I$4="German",VLOOKUP($L377,Languages!$A$1:$G$5042,4,FALSE),IF(Declaration!$I$4="Chinese",VLOOKUP($L377,Languages!$A$1:$G$5042,5,FALSE),IF(Declaration!$I$4="Japanese",VLOOKUP($L377,Languages!$A$1:$G$5042,6,FALSE),IF(Declaration!$I$4="Portugese",VLOOKUP($L377,Languages!$A$1:$G$5042,7,FALSE)))))))))</f>
        <v>Soap</v>
      </c>
      <c r="C377" s="103" t="str">
        <f>IF(M377="","",IF(Declaration!$I$4="English",M377,IF(Declaration!$I$4="French",VLOOKUP($M377,Languages!$A$1:$G$5042,2,FALSE),IF(Declaration!$I$4="Spanish",VLOOKUP($M377,Languages!$A$1:$G$5042,3,FALSE),IF(Declaration!$I$4="German",VLOOKUP($M377,Languages!$A$1:$G$5042,4,FALSE),IF(Declaration!$I$4="Chinese",VLOOKUP($M377,Languages!$A$1:$G$5042,5,FALSE),IF(Declaration!$I$4="Japanese",VLOOKUP($M377,Languages!$A$1:$G$5042,6,FALSE),IF(Declaration!$I$4="Portugese",VLOOKUP($M377,Languages!$A$1:$G$5042,7,FALSE)))))))))</f>
        <v>Bangladesh</v>
      </c>
      <c r="D377" s="199"/>
      <c r="E377" s="199"/>
      <c r="H377">
        <f t="shared" si="19"/>
        <v>0</v>
      </c>
      <c r="L377" t="s">
        <v>132</v>
      </c>
      <c r="M377" t="s">
        <v>1329</v>
      </c>
      <c r="N377" t="str">
        <f t="shared" si="20"/>
        <v>Soap</v>
      </c>
      <c r="O377" t="str">
        <f t="shared" si="21"/>
        <v>Soap</v>
      </c>
    </row>
    <row r="378" spans="2:15" ht="15" x14ac:dyDescent="0.35">
      <c r="B378" s="103" t="str">
        <f>IF(L378="","",IF(Declaration!$I$4="English",L378,IF(Declaration!$I$4="French",VLOOKUP($L378,Languages!$A$1:$G$5042,2,FALSE),IF(Declaration!$I$4="Spanish",VLOOKUP($L378,Languages!$A$1:$G$5042,3,FALSE),IF(Declaration!$I$4="German",VLOOKUP($L378,Languages!$A$1:$G$5042,4,FALSE),IF(Declaration!$I$4="Chinese",VLOOKUP($L378,Languages!$A$1:$G$5042,5,FALSE),IF(Declaration!$I$4="Japanese",VLOOKUP($L378,Languages!$A$1:$G$5042,6,FALSE),IF(Declaration!$I$4="Portugese",VLOOKUP($L378,Languages!$A$1:$G$5042,7,FALSE)))))))))</f>
        <v>Soccer Balls</v>
      </c>
      <c r="C378" s="103" t="str">
        <f>IF(M378="","",IF(Declaration!$I$4="English",M378,IF(Declaration!$I$4="French",VLOOKUP($M378,Languages!$A$1:$G$5042,2,FALSE),IF(Declaration!$I$4="Spanish",VLOOKUP($M378,Languages!$A$1:$G$5042,3,FALSE),IF(Declaration!$I$4="German",VLOOKUP($M378,Languages!$A$1:$G$5042,4,FALSE),IF(Declaration!$I$4="Chinese",VLOOKUP($M378,Languages!$A$1:$G$5042,5,FALSE),IF(Declaration!$I$4="Japanese",VLOOKUP($M378,Languages!$A$1:$G$5042,6,FALSE),IF(Declaration!$I$4="Portugese",VLOOKUP($M378,Languages!$A$1:$G$5042,7,FALSE)))))))))</f>
        <v>India</v>
      </c>
      <c r="D378" s="199"/>
      <c r="E378" s="199"/>
      <c r="H378">
        <f t="shared" si="19"/>
        <v>0</v>
      </c>
      <c r="L378" t="s">
        <v>133</v>
      </c>
      <c r="M378" t="s">
        <v>1703</v>
      </c>
      <c r="N378" t="str">
        <f t="shared" si="20"/>
        <v>Soccer Balls</v>
      </c>
      <c r="O378" t="str">
        <f t="shared" si="21"/>
        <v>Soccer Balls</v>
      </c>
    </row>
    <row r="379" spans="2:15" ht="15" x14ac:dyDescent="0.35">
      <c r="B379" s="103" t="str">
        <f>IF(L379="","",IF(Declaration!$I$4="English",L379,IF(Declaration!$I$4="French",VLOOKUP($L379,Languages!$A$1:$G$5042,2,FALSE),IF(Declaration!$I$4="Spanish",VLOOKUP($L379,Languages!$A$1:$G$5042,3,FALSE),IF(Declaration!$I$4="German",VLOOKUP($L379,Languages!$A$1:$G$5042,4,FALSE),IF(Declaration!$I$4="Chinese",VLOOKUP($L379,Languages!$A$1:$G$5042,5,FALSE),IF(Declaration!$I$4="Japanese",VLOOKUP($L379,Languages!$A$1:$G$5042,6,FALSE),IF(Declaration!$I$4="Portugese",VLOOKUP($L379,Languages!$A$1:$G$5042,7,FALSE)))))))))</f>
        <v>Solar Cells</v>
      </c>
      <c r="C379" s="103" t="str">
        <f>IF(M379="","",IF(Declaration!$I$4="English",M379,IF(Declaration!$I$4="French",VLOOKUP($M379,Languages!$A$1:$G$5042,2,FALSE),IF(Declaration!$I$4="Spanish",VLOOKUP($M379,Languages!$A$1:$G$5042,3,FALSE),IF(Declaration!$I$4="German",VLOOKUP($M379,Languages!$A$1:$G$5042,4,FALSE),IF(Declaration!$I$4="Chinese",VLOOKUP($M379,Languages!$A$1:$G$5042,5,FALSE),IF(Declaration!$I$4="Japanese",VLOOKUP($M379,Languages!$A$1:$G$5042,6,FALSE),IF(Declaration!$I$4="Portugese",VLOOKUP($M379,Languages!$A$1:$G$5042,7,FALSE)))))))))</f>
        <v>China</v>
      </c>
      <c r="D379" s="199"/>
      <c r="E379" s="199"/>
      <c r="H379">
        <f t="shared" si="19"/>
        <v>0</v>
      </c>
      <c r="L379" t="s">
        <v>4711</v>
      </c>
      <c r="M379" t="s">
        <v>1448</v>
      </c>
      <c r="N379" t="str">
        <f t="shared" si="20"/>
        <v>Solar Cells</v>
      </c>
      <c r="O379" t="str">
        <f t="shared" si="21"/>
        <v>Solar Cells</v>
      </c>
    </row>
    <row r="380" spans="2:15" ht="15" x14ac:dyDescent="0.35">
      <c r="B380" s="103" t="str">
        <f>IF(L380="","",IF(Declaration!$I$4="English",L380,IF(Declaration!$I$4="French",VLOOKUP($L380,Languages!$A$1:$G$5042,2,FALSE),IF(Declaration!$I$4="Spanish",VLOOKUP($L380,Languages!$A$1:$G$5042,3,FALSE),IF(Declaration!$I$4="German",VLOOKUP($L380,Languages!$A$1:$G$5042,4,FALSE),IF(Declaration!$I$4="Chinese",VLOOKUP($L380,Languages!$A$1:$G$5042,5,FALSE),IF(Declaration!$I$4="Japanese",VLOOKUP($L380,Languages!$A$1:$G$5042,6,FALSE),IF(Declaration!$I$4="Portugese",VLOOKUP($L380,Languages!$A$1:$G$5042,7,FALSE)))))))))</f>
        <v>Solar Modules</v>
      </c>
      <c r="C380" s="103" t="str">
        <f>IF(M380="","",IF(Declaration!$I$4="English",M380,IF(Declaration!$I$4="French",VLOOKUP($M380,Languages!$A$1:$G$5042,2,FALSE),IF(Declaration!$I$4="Spanish",VLOOKUP($M380,Languages!$A$1:$G$5042,3,FALSE),IF(Declaration!$I$4="German",VLOOKUP($M380,Languages!$A$1:$G$5042,4,FALSE),IF(Declaration!$I$4="Chinese",VLOOKUP($M380,Languages!$A$1:$G$5042,5,FALSE),IF(Declaration!$I$4="Japanese",VLOOKUP($M380,Languages!$A$1:$G$5042,6,FALSE),IF(Declaration!$I$4="Portugese",VLOOKUP($M380,Languages!$A$1:$G$5042,7,FALSE)))))))))</f>
        <v>China</v>
      </c>
      <c r="D380" s="199"/>
      <c r="E380" s="199"/>
      <c r="H380">
        <f t="shared" si="19"/>
        <v>0</v>
      </c>
      <c r="L380" t="s">
        <v>4712</v>
      </c>
      <c r="M380" t="s">
        <v>1448</v>
      </c>
      <c r="N380" t="str">
        <f t="shared" si="20"/>
        <v>Solar Modules</v>
      </c>
      <c r="O380" t="str">
        <f t="shared" si="21"/>
        <v>Solar Modules</v>
      </c>
    </row>
    <row r="381" spans="2:15" ht="15" x14ac:dyDescent="0.35">
      <c r="B381" s="103" t="str">
        <f>IF(L381="","",IF(Declaration!$I$4="English",L381,IF(Declaration!$I$4="French",VLOOKUP($L381,Languages!$A$1:$G$5042,2,FALSE),IF(Declaration!$I$4="Spanish",VLOOKUP($L381,Languages!$A$1:$G$5042,3,FALSE),IF(Declaration!$I$4="German",VLOOKUP($L381,Languages!$A$1:$G$5042,4,FALSE),IF(Declaration!$I$4="Chinese",VLOOKUP($L381,Languages!$A$1:$G$5042,5,FALSE),IF(Declaration!$I$4="Japanese",VLOOKUP($L381,Languages!$A$1:$G$5042,6,FALSE),IF(Declaration!$I$4="Portugese",VLOOKUP($L381,Languages!$A$1:$G$5042,7,FALSE)))))))))</f>
        <v>Stones</v>
      </c>
      <c r="C381" s="103" t="str">
        <f>IF(M381="","",IF(Declaration!$I$4="English",M381,IF(Declaration!$I$4="French",VLOOKUP($M381,Languages!$A$1:$G$5042,2,FALSE),IF(Declaration!$I$4="Spanish",VLOOKUP($M381,Languages!$A$1:$G$5042,3,FALSE),IF(Declaration!$I$4="German",VLOOKUP($M381,Languages!$A$1:$G$5042,4,FALSE),IF(Declaration!$I$4="Chinese",VLOOKUP($M381,Languages!$A$1:$G$5042,5,FALSE),IF(Declaration!$I$4="Japanese",VLOOKUP($M381,Languages!$A$1:$G$5042,6,FALSE),IF(Declaration!$I$4="Portugese",VLOOKUP($M381,Languages!$A$1:$G$5042,7,FALSE)))))))))</f>
        <v>India</v>
      </c>
      <c r="D381" s="199"/>
      <c r="E381" s="199"/>
      <c r="H381">
        <f t="shared" si="19"/>
        <v>0</v>
      </c>
      <c r="L381" t="s">
        <v>164</v>
      </c>
      <c r="M381" t="s">
        <v>1703</v>
      </c>
      <c r="N381" t="str">
        <f t="shared" si="20"/>
        <v>Stones</v>
      </c>
      <c r="O381" t="str">
        <f t="shared" si="21"/>
        <v>Stones</v>
      </c>
    </row>
    <row r="382" spans="2:15" ht="15" x14ac:dyDescent="0.35">
      <c r="B382" s="103" t="str">
        <f>IF(L382="","",IF(Declaration!$I$4="English",L382,IF(Declaration!$I$4="French",VLOOKUP($L382,Languages!$A$1:$G$5042,2,FALSE),IF(Declaration!$I$4="Spanish",VLOOKUP($L382,Languages!$A$1:$G$5042,3,FALSE),IF(Declaration!$I$4="German",VLOOKUP($L382,Languages!$A$1:$G$5042,4,FALSE),IF(Declaration!$I$4="Chinese",VLOOKUP($L382,Languages!$A$1:$G$5042,5,FALSE),IF(Declaration!$I$4="Japanese",VLOOKUP($L382,Languages!$A$1:$G$5042,6,FALSE),IF(Declaration!$I$4="Portugese",VLOOKUP($L382,Languages!$A$1:$G$5042,7,FALSE)))))))))</f>
        <v>Stones</v>
      </c>
      <c r="C382" s="103" t="str">
        <f>IF(M382="","",IF(Declaration!$I$4="English",M382,IF(Declaration!$I$4="French",VLOOKUP($M382,Languages!$A$1:$G$5042,2,FALSE),IF(Declaration!$I$4="Spanish",VLOOKUP($M382,Languages!$A$1:$G$5042,3,FALSE),IF(Declaration!$I$4="German",VLOOKUP($M382,Languages!$A$1:$G$5042,4,FALSE),IF(Declaration!$I$4="Chinese",VLOOKUP($M382,Languages!$A$1:$G$5042,5,FALSE),IF(Declaration!$I$4="Japanese",VLOOKUP($M382,Languages!$A$1:$G$5042,6,FALSE),IF(Declaration!$I$4="Portugese",VLOOKUP($M382,Languages!$A$1:$G$5042,7,FALSE)))))))))</f>
        <v>Madagascar</v>
      </c>
      <c r="D382" s="199"/>
      <c r="E382" s="199"/>
      <c r="H382">
        <f t="shared" si="19"/>
        <v>0</v>
      </c>
      <c r="L382" t="s">
        <v>164</v>
      </c>
      <c r="M382" t="s">
        <v>1859</v>
      </c>
      <c r="N382" t="str">
        <f t="shared" si="20"/>
        <v>Stones</v>
      </c>
      <c r="O382" t="str">
        <f t="shared" si="21"/>
        <v>Stones</v>
      </c>
    </row>
    <row r="383" spans="2:15" ht="15" x14ac:dyDescent="0.35">
      <c r="B383" s="103" t="str">
        <f>IF(L383="","",IF(Declaration!$I$4="English",L383,IF(Declaration!$I$4="French",VLOOKUP($L383,Languages!$A$1:$G$5042,2,FALSE),IF(Declaration!$I$4="Spanish",VLOOKUP($L383,Languages!$A$1:$G$5042,3,FALSE),IF(Declaration!$I$4="German",VLOOKUP($L383,Languages!$A$1:$G$5042,4,FALSE),IF(Declaration!$I$4="Chinese",VLOOKUP($L383,Languages!$A$1:$G$5042,5,FALSE),IF(Declaration!$I$4="Japanese",VLOOKUP($L383,Languages!$A$1:$G$5042,6,FALSE),IF(Declaration!$I$4="Portugese",VLOOKUP($L383,Languages!$A$1:$G$5042,7,FALSE)))))))))</f>
        <v>Stones</v>
      </c>
      <c r="C383" s="103" t="str">
        <f>IF(M383="","",IF(Declaration!$I$4="English",M383,IF(Declaration!$I$4="French",VLOOKUP($M383,Languages!$A$1:$G$5042,2,FALSE),IF(Declaration!$I$4="Spanish",VLOOKUP($M383,Languages!$A$1:$G$5042,3,FALSE),IF(Declaration!$I$4="German",VLOOKUP($M383,Languages!$A$1:$G$5042,4,FALSE),IF(Declaration!$I$4="Chinese",VLOOKUP($M383,Languages!$A$1:$G$5042,5,FALSE),IF(Declaration!$I$4="Japanese",VLOOKUP($M383,Languages!$A$1:$G$5042,6,FALSE),IF(Declaration!$I$4="Portugese",VLOOKUP($M383,Languages!$A$1:$G$5042,7,FALSE)))))))))</f>
        <v>Nepal</v>
      </c>
      <c r="D383" s="199"/>
      <c r="E383" s="199"/>
      <c r="H383">
        <f t="shared" si="19"/>
        <v>0</v>
      </c>
      <c r="L383" t="s">
        <v>164</v>
      </c>
      <c r="M383" t="s">
        <v>1964</v>
      </c>
      <c r="N383" t="str">
        <f t="shared" si="20"/>
        <v>Stones</v>
      </c>
      <c r="O383" t="str">
        <f t="shared" si="21"/>
        <v>Stones</v>
      </c>
    </row>
    <row r="384" spans="2:15" ht="15" x14ac:dyDescent="0.35">
      <c r="B384" s="103" t="str">
        <f>IF(L384="","",IF(Declaration!$I$4="English",L384,IF(Declaration!$I$4="French",VLOOKUP($L384,Languages!$A$1:$G$5042,2,FALSE),IF(Declaration!$I$4="Spanish",VLOOKUP($L384,Languages!$A$1:$G$5042,3,FALSE),IF(Declaration!$I$4="German",VLOOKUP($L384,Languages!$A$1:$G$5042,4,FALSE),IF(Declaration!$I$4="Chinese",VLOOKUP($L384,Languages!$A$1:$G$5042,5,FALSE),IF(Declaration!$I$4="Japanese",VLOOKUP($L384,Languages!$A$1:$G$5042,6,FALSE),IF(Declaration!$I$4="Portugese",VLOOKUP($L384,Languages!$A$1:$G$5042,7,FALSE)))))))))</f>
        <v>Stones</v>
      </c>
      <c r="C384" s="103" t="str">
        <f>IF(M384="","",IF(Declaration!$I$4="English",M384,IF(Declaration!$I$4="French",VLOOKUP($M384,Languages!$A$1:$G$5042,2,FALSE),IF(Declaration!$I$4="Spanish",VLOOKUP($M384,Languages!$A$1:$G$5042,3,FALSE),IF(Declaration!$I$4="German",VLOOKUP($M384,Languages!$A$1:$G$5042,4,FALSE),IF(Declaration!$I$4="Chinese",VLOOKUP($M384,Languages!$A$1:$G$5042,5,FALSE),IF(Declaration!$I$4="Japanese",VLOOKUP($M384,Languages!$A$1:$G$5042,6,FALSE),IF(Declaration!$I$4="Portugese",VLOOKUP($M384,Languages!$A$1:$G$5042,7,FALSE)))))))))</f>
        <v>Uganda</v>
      </c>
      <c r="D384" s="199"/>
      <c r="E384" s="199"/>
      <c r="H384">
        <f t="shared" si="19"/>
        <v>0</v>
      </c>
      <c r="L384" t="s">
        <v>164</v>
      </c>
      <c r="M384" t="s">
        <v>2308</v>
      </c>
      <c r="N384" t="str">
        <f t="shared" si="20"/>
        <v>Stones</v>
      </c>
      <c r="O384" t="str">
        <f t="shared" si="21"/>
        <v>Stones</v>
      </c>
    </row>
    <row r="385" spans="2:15" ht="15" x14ac:dyDescent="0.35">
      <c r="B385" s="103" t="str">
        <f>IF(L385="","",IF(Declaration!$I$4="English",L385,IF(Declaration!$I$4="French",VLOOKUP($L385,Languages!$A$1:$G$5042,2,FALSE),IF(Declaration!$I$4="Spanish",VLOOKUP($L385,Languages!$A$1:$G$5042,3,FALSE),IF(Declaration!$I$4="German",VLOOKUP($L385,Languages!$A$1:$G$5042,4,FALSE),IF(Declaration!$I$4="Chinese",VLOOKUP($L385,Languages!$A$1:$G$5042,5,FALSE),IF(Declaration!$I$4="Japanese",VLOOKUP($L385,Languages!$A$1:$G$5042,6,FALSE),IF(Declaration!$I$4="Portugese",VLOOKUP($L385,Languages!$A$1:$G$5042,7,FALSE)))))))))</f>
        <v>Stones</v>
      </c>
      <c r="C385" s="103" t="str">
        <f>IF(M385="","",IF(Declaration!$I$4="English",M385,IF(Declaration!$I$4="French",VLOOKUP($M385,Languages!$A$1:$G$5042,2,FALSE),IF(Declaration!$I$4="Spanish",VLOOKUP($M385,Languages!$A$1:$G$5042,3,FALSE),IF(Declaration!$I$4="German",VLOOKUP($M385,Languages!$A$1:$G$5042,4,FALSE),IF(Declaration!$I$4="Chinese",VLOOKUP($M385,Languages!$A$1:$G$5042,5,FALSE),IF(Declaration!$I$4="Japanese",VLOOKUP($M385,Languages!$A$1:$G$5042,6,FALSE),IF(Declaration!$I$4="Portugese",VLOOKUP($M385,Languages!$A$1:$G$5042,7,FALSE)))))))))</f>
        <v>Zambia</v>
      </c>
      <c r="D385" s="199"/>
      <c r="E385" s="199"/>
      <c r="H385">
        <f t="shared" si="19"/>
        <v>0</v>
      </c>
      <c r="L385" t="s">
        <v>164</v>
      </c>
      <c r="M385" t="s">
        <v>2370</v>
      </c>
      <c r="N385" t="str">
        <f t="shared" si="20"/>
        <v>Stones</v>
      </c>
      <c r="O385" t="str">
        <f t="shared" si="21"/>
        <v>Stones</v>
      </c>
    </row>
    <row r="386" spans="2:15" ht="15" x14ac:dyDescent="0.35">
      <c r="B386" s="103" t="str">
        <f>IF(L386="","",IF(Declaration!$I$4="English",L386,IF(Declaration!$I$4="French",VLOOKUP($L386,Languages!$A$1:$G$5042,2,FALSE),IF(Declaration!$I$4="Spanish",VLOOKUP($L386,Languages!$A$1:$G$5042,3,FALSE),IF(Declaration!$I$4="German",VLOOKUP($L386,Languages!$A$1:$G$5042,4,FALSE),IF(Declaration!$I$4="Chinese",VLOOKUP($L386,Languages!$A$1:$G$5042,5,FALSE),IF(Declaration!$I$4="Japanese",VLOOKUP($L386,Languages!$A$1:$G$5042,6,FALSE),IF(Declaration!$I$4="Portugese",VLOOKUP($L386,Languages!$A$1:$G$5042,7,FALSE)))))))))</f>
        <v>Stones (limestone)</v>
      </c>
      <c r="C386" s="103" t="str">
        <f>IF(M386="","",IF(Declaration!$I$4="English",M386,IF(Declaration!$I$4="French",VLOOKUP($M386,Languages!$A$1:$G$5042,2,FALSE),IF(Declaration!$I$4="Spanish",VLOOKUP($M386,Languages!$A$1:$G$5042,3,FALSE),IF(Declaration!$I$4="German",VLOOKUP($M386,Languages!$A$1:$G$5042,4,FALSE),IF(Declaration!$I$4="Chinese",VLOOKUP($M386,Languages!$A$1:$G$5042,5,FALSE),IF(Declaration!$I$4="Japanese",VLOOKUP($M386,Languages!$A$1:$G$5042,6,FALSE),IF(Declaration!$I$4="Portugese",VLOOKUP($M386,Languages!$A$1:$G$5042,7,FALSE)))))))))</f>
        <v>Egypt</v>
      </c>
      <c r="D386" s="199"/>
      <c r="E386" s="199"/>
      <c r="H386">
        <f t="shared" si="19"/>
        <v>0</v>
      </c>
      <c r="L386" t="s">
        <v>165</v>
      </c>
      <c r="M386" t="s">
        <v>1560</v>
      </c>
      <c r="N386" t="str">
        <f t="shared" si="20"/>
        <v>Stones (limestone)</v>
      </c>
      <c r="O386" t="str">
        <f t="shared" si="21"/>
        <v>Stones (limestone)</v>
      </c>
    </row>
    <row r="387" spans="2:15" ht="15" x14ac:dyDescent="0.35">
      <c r="B387" s="103" t="str">
        <f>IF(L387="","",IF(Declaration!$I$4="English",L387,IF(Declaration!$I$4="French",VLOOKUP($L387,Languages!$A$1:$G$5042,2,FALSE),IF(Declaration!$I$4="Spanish",VLOOKUP($L387,Languages!$A$1:$G$5042,3,FALSE),IF(Declaration!$I$4="German",VLOOKUP($L387,Languages!$A$1:$G$5042,4,FALSE),IF(Declaration!$I$4="Chinese",VLOOKUP($L387,Languages!$A$1:$G$5042,5,FALSE),IF(Declaration!$I$4="Japanese",VLOOKUP($L387,Languages!$A$1:$G$5042,6,FALSE),IF(Declaration!$I$4="Portugese",VLOOKUP($L387,Languages!$A$1:$G$5042,7,FALSE)))))))))</f>
        <v>Stones (limestone)</v>
      </c>
      <c r="C387" s="103" t="str">
        <f>IF(M387="","",IF(Declaration!$I$4="English",M387,IF(Declaration!$I$4="French",VLOOKUP($M387,Languages!$A$1:$G$5042,2,FALSE),IF(Declaration!$I$4="Spanish",VLOOKUP($M387,Languages!$A$1:$G$5042,3,FALSE),IF(Declaration!$I$4="German",VLOOKUP($M387,Languages!$A$1:$G$5042,4,FALSE),IF(Declaration!$I$4="Chinese",VLOOKUP($M387,Languages!$A$1:$G$5042,5,FALSE),IF(Declaration!$I$4="Japanese",VLOOKUP($M387,Languages!$A$1:$G$5042,6,FALSE),IF(Declaration!$I$4="Portugese",VLOOKUP($M387,Languages!$A$1:$G$5042,7,FALSE)))))))))</f>
        <v>Paraguay</v>
      </c>
      <c r="D387" s="199"/>
      <c r="E387" s="199"/>
      <c r="H387">
        <f t="shared" si="19"/>
        <v>0</v>
      </c>
      <c r="L387" t="s">
        <v>165</v>
      </c>
      <c r="M387" t="s">
        <v>2039</v>
      </c>
      <c r="N387" t="str">
        <f t="shared" si="20"/>
        <v>Stones (limestone)</v>
      </c>
      <c r="O387" t="str">
        <f t="shared" si="21"/>
        <v>Stones (limestone)</v>
      </c>
    </row>
    <row r="388" spans="2:15" ht="15" x14ac:dyDescent="0.35">
      <c r="B388" s="103" t="str">
        <f>IF(L388="","",IF(Declaration!$I$4="English",L388,IF(Declaration!$I$4="French",VLOOKUP($L388,Languages!$A$1:$G$5042,2,FALSE),IF(Declaration!$I$4="Spanish",VLOOKUP($L388,Languages!$A$1:$G$5042,3,FALSE),IF(Declaration!$I$4="German",VLOOKUP($L388,Languages!$A$1:$G$5042,4,FALSE),IF(Declaration!$I$4="Chinese",VLOOKUP($L388,Languages!$A$1:$G$5042,5,FALSE),IF(Declaration!$I$4="Japanese",VLOOKUP($L388,Languages!$A$1:$G$5042,6,FALSE),IF(Declaration!$I$4="Portugese",VLOOKUP($L388,Languages!$A$1:$G$5042,7,FALSE)))))))))</f>
        <v>Stones (pumice)</v>
      </c>
      <c r="C388" s="103" t="str">
        <f>IF(M388="","",IF(Declaration!$I$4="English",M388,IF(Declaration!$I$4="French",VLOOKUP($M388,Languages!$A$1:$G$5042,2,FALSE),IF(Declaration!$I$4="Spanish",VLOOKUP($M388,Languages!$A$1:$G$5042,3,FALSE),IF(Declaration!$I$4="German",VLOOKUP($M388,Languages!$A$1:$G$5042,4,FALSE),IF(Declaration!$I$4="Chinese",VLOOKUP($M388,Languages!$A$1:$G$5042,5,FALSE),IF(Declaration!$I$4="Japanese",VLOOKUP($M388,Languages!$A$1:$G$5042,6,FALSE),IF(Declaration!$I$4="Portugese",VLOOKUP($M388,Languages!$A$1:$G$5042,7,FALSE)))))))))</f>
        <v>Nicaragua</v>
      </c>
      <c r="D388" s="199"/>
      <c r="E388" s="199"/>
      <c r="H388">
        <f t="shared" si="19"/>
        <v>0</v>
      </c>
      <c r="L388" t="s">
        <v>166</v>
      </c>
      <c r="M388" t="s">
        <v>1982</v>
      </c>
      <c r="N388" t="str">
        <f t="shared" si="20"/>
        <v>Stones (pumice)</v>
      </c>
      <c r="O388" t="str">
        <f t="shared" si="21"/>
        <v>Stones (pumice)</v>
      </c>
    </row>
    <row r="389" spans="2:15" ht="15" x14ac:dyDescent="0.35">
      <c r="B389" s="103" t="str">
        <f>IF(L389="","",IF(Declaration!$I$4="English",L389,IF(Declaration!$I$4="French",VLOOKUP($L389,Languages!$A$1:$G$5042,2,FALSE),IF(Declaration!$I$4="Spanish",VLOOKUP($L389,Languages!$A$1:$G$5042,3,FALSE),IF(Declaration!$I$4="German",VLOOKUP($L389,Languages!$A$1:$G$5042,4,FALSE),IF(Declaration!$I$4="Chinese",VLOOKUP($L389,Languages!$A$1:$G$5042,5,FALSE),IF(Declaration!$I$4="Japanese",VLOOKUP($L389,Languages!$A$1:$G$5042,6,FALSE),IF(Declaration!$I$4="Portugese",VLOOKUP($L389,Languages!$A$1:$G$5042,7,FALSE)))))))))</f>
        <v>Strawberries</v>
      </c>
      <c r="C389" s="103" t="str">
        <f>IF(M389="","",IF(Declaration!$I$4="English",M389,IF(Declaration!$I$4="French",VLOOKUP($M389,Languages!$A$1:$G$5042,2,FALSE),IF(Declaration!$I$4="Spanish",VLOOKUP($M389,Languages!$A$1:$G$5042,3,FALSE),IF(Declaration!$I$4="German",VLOOKUP($M389,Languages!$A$1:$G$5042,4,FALSE),IF(Declaration!$I$4="Chinese",VLOOKUP($M389,Languages!$A$1:$G$5042,5,FALSE),IF(Declaration!$I$4="Japanese",VLOOKUP($M389,Languages!$A$1:$G$5042,6,FALSE),IF(Declaration!$I$4="Portugese",VLOOKUP($M389,Languages!$A$1:$G$5042,7,FALSE)))))))))</f>
        <v>Argentina</v>
      </c>
      <c r="D389" s="199"/>
      <c r="E389" s="199"/>
      <c r="H389">
        <f t="shared" si="19"/>
        <v>0</v>
      </c>
      <c r="L389" t="s">
        <v>79</v>
      </c>
      <c r="M389" t="s">
        <v>1287</v>
      </c>
      <c r="N389" t="str">
        <f t="shared" si="20"/>
        <v>Strawberries</v>
      </c>
      <c r="O389" t="str">
        <f t="shared" si="21"/>
        <v>Strawberries</v>
      </c>
    </row>
    <row r="390" spans="2:15" ht="15" x14ac:dyDescent="0.35">
      <c r="B390" s="103" t="str">
        <f>IF(L390="","",IF(Declaration!$I$4="English",L390,IF(Declaration!$I$4="French",VLOOKUP($L390,Languages!$A$1:$G$5042,2,FALSE),IF(Declaration!$I$4="Spanish",VLOOKUP($L390,Languages!$A$1:$G$5042,3,FALSE),IF(Declaration!$I$4="German",VLOOKUP($L390,Languages!$A$1:$G$5042,4,FALSE),IF(Declaration!$I$4="Chinese",VLOOKUP($L390,Languages!$A$1:$G$5042,5,FALSE),IF(Declaration!$I$4="Japanese",VLOOKUP($L390,Languages!$A$1:$G$5042,6,FALSE),IF(Declaration!$I$4="Portugese",VLOOKUP($L390,Languages!$A$1:$G$5042,7,FALSE)))))))))</f>
        <v>Sugar Beets</v>
      </c>
      <c r="C390" s="103" t="str">
        <f>IF(M390="","",IF(Declaration!$I$4="English",M390,IF(Declaration!$I$4="French",VLOOKUP($M390,Languages!$A$1:$G$5042,2,FALSE),IF(Declaration!$I$4="Spanish",VLOOKUP($M390,Languages!$A$1:$G$5042,3,FALSE),IF(Declaration!$I$4="German",VLOOKUP($M390,Languages!$A$1:$G$5042,4,FALSE),IF(Declaration!$I$4="Chinese",VLOOKUP($M390,Languages!$A$1:$G$5042,5,FALSE),IF(Declaration!$I$4="Japanese",VLOOKUP($M390,Languages!$A$1:$G$5042,6,FALSE),IF(Declaration!$I$4="Portugese",VLOOKUP($M390,Languages!$A$1:$G$5042,7,FALSE)))))))))</f>
        <v>Turkey</v>
      </c>
      <c r="D390" s="199"/>
      <c r="E390" s="199"/>
      <c r="H390">
        <f t="shared" ref="H390:H453" si="22">IF(E390 = $J$9, 1, 0)</f>
        <v>0</v>
      </c>
      <c r="L390" t="s">
        <v>80</v>
      </c>
      <c r="M390" t="s">
        <v>2292</v>
      </c>
      <c r="N390" t="str">
        <f t="shared" si="20"/>
        <v>Sugar Beets</v>
      </c>
      <c r="O390" t="str">
        <f t="shared" si="21"/>
        <v>Sugar Beets</v>
      </c>
    </row>
    <row r="391" spans="2:15" ht="15" x14ac:dyDescent="0.35">
      <c r="B391" s="103" t="str">
        <f>IF(L391="","",IF(Declaration!$I$4="English",L391,IF(Declaration!$I$4="French",VLOOKUP($L391,Languages!$A$1:$G$5042,2,FALSE),IF(Declaration!$I$4="Spanish",VLOOKUP($L391,Languages!$A$1:$G$5042,3,FALSE),IF(Declaration!$I$4="German",VLOOKUP($L391,Languages!$A$1:$G$5042,4,FALSE),IF(Declaration!$I$4="Chinese",VLOOKUP($L391,Languages!$A$1:$G$5042,5,FALSE),IF(Declaration!$I$4="Japanese",VLOOKUP($L391,Languages!$A$1:$G$5042,6,FALSE),IF(Declaration!$I$4="Portugese",VLOOKUP($L391,Languages!$A$1:$G$5042,7,FALSE)))))))))</f>
        <v>Sugarcane</v>
      </c>
      <c r="C391" s="103" t="str">
        <f>IF(M391="","",IF(Declaration!$I$4="English",M391,IF(Declaration!$I$4="French",VLOOKUP($M391,Languages!$A$1:$G$5042,2,FALSE),IF(Declaration!$I$4="Spanish",VLOOKUP($M391,Languages!$A$1:$G$5042,3,FALSE),IF(Declaration!$I$4="German",VLOOKUP($M391,Languages!$A$1:$G$5042,4,FALSE),IF(Declaration!$I$4="Chinese",VLOOKUP($M391,Languages!$A$1:$G$5042,5,FALSE),IF(Declaration!$I$4="Japanese",VLOOKUP($M391,Languages!$A$1:$G$5042,6,FALSE),IF(Declaration!$I$4="Portugese",VLOOKUP($M391,Languages!$A$1:$G$5042,7,FALSE)))))))))</f>
        <v>Belize</v>
      </c>
      <c r="D391" s="199"/>
      <c r="E391" s="199"/>
      <c r="H391">
        <f t="shared" si="22"/>
        <v>0</v>
      </c>
      <c r="L391" t="s">
        <v>81</v>
      </c>
      <c r="M391" t="s">
        <v>1350</v>
      </c>
      <c r="N391" t="str">
        <f t="shared" si="20"/>
        <v>Sugarcane</v>
      </c>
      <c r="O391" t="str">
        <f t="shared" si="21"/>
        <v>Sugarcane</v>
      </c>
    </row>
    <row r="392" spans="2:15" ht="15" x14ac:dyDescent="0.35">
      <c r="B392" s="103" t="str">
        <f>IF(L392="","",IF(Declaration!$I$4="English",L392,IF(Declaration!$I$4="French",VLOOKUP($L392,Languages!$A$1:$G$5042,2,FALSE),IF(Declaration!$I$4="Spanish",VLOOKUP($L392,Languages!$A$1:$G$5042,3,FALSE),IF(Declaration!$I$4="German",VLOOKUP($L392,Languages!$A$1:$G$5042,4,FALSE),IF(Declaration!$I$4="Chinese",VLOOKUP($L392,Languages!$A$1:$G$5042,5,FALSE),IF(Declaration!$I$4="Japanese",VLOOKUP($L392,Languages!$A$1:$G$5042,6,FALSE),IF(Declaration!$I$4="Portugese",VLOOKUP($L392,Languages!$A$1:$G$5042,7,FALSE)))))))))</f>
        <v>Sugarcane</v>
      </c>
      <c r="C392" s="103" t="str">
        <f>IF(M392="","",IF(Declaration!$I$4="English",M392,IF(Declaration!$I$4="French",VLOOKUP($M392,Languages!$A$1:$G$5042,2,FALSE),IF(Declaration!$I$4="Spanish",VLOOKUP($M392,Languages!$A$1:$G$5042,3,FALSE),IF(Declaration!$I$4="German",VLOOKUP($M392,Languages!$A$1:$G$5042,4,FALSE),IF(Declaration!$I$4="Chinese",VLOOKUP($M392,Languages!$A$1:$G$5042,5,FALSE),IF(Declaration!$I$4="Japanese",VLOOKUP($M392,Languages!$A$1:$G$5042,6,FALSE),IF(Declaration!$I$4="Portugese",VLOOKUP($M392,Languages!$A$1:$G$5042,7,FALSE)))))))))</f>
        <v>Bolivia</v>
      </c>
      <c r="D392" s="199"/>
      <c r="E392" s="199"/>
      <c r="H392">
        <f t="shared" si="22"/>
        <v>0</v>
      </c>
      <c r="L392" t="s">
        <v>81</v>
      </c>
      <c r="M392" t="s">
        <v>5044</v>
      </c>
      <c r="N392" t="str">
        <f t="shared" ref="N392:N445" si="23">B392&amp;D392</f>
        <v>Sugarcane</v>
      </c>
      <c r="O392" t="str">
        <f t="shared" ref="O392:O445" si="24">B392&amp;E392</f>
        <v>Sugarcane</v>
      </c>
    </row>
    <row r="393" spans="2:15" ht="15" x14ac:dyDescent="0.35">
      <c r="B393" s="103" t="str">
        <f>IF(L393="","",IF(Declaration!$I$4="English",L393,IF(Declaration!$I$4="French",VLOOKUP($L393,Languages!$A$1:$G$5042,2,FALSE),IF(Declaration!$I$4="Spanish",VLOOKUP($L393,Languages!$A$1:$G$5042,3,FALSE),IF(Declaration!$I$4="German",VLOOKUP($L393,Languages!$A$1:$G$5042,4,FALSE),IF(Declaration!$I$4="Chinese",VLOOKUP($L393,Languages!$A$1:$G$5042,5,FALSE),IF(Declaration!$I$4="Japanese",VLOOKUP($L393,Languages!$A$1:$G$5042,6,FALSE),IF(Declaration!$I$4="Portugese",VLOOKUP($L393,Languages!$A$1:$G$5042,7,FALSE)))))))))</f>
        <v>Sugarcane</v>
      </c>
      <c r="C393" s="103" t="str">
        <f>IF(M393="","",IF(Declaration!$I$4="English",M393,IF(Declaration!$I$4="French",VLOOKUP($M393,Languages!$A$1:$G$5042,2,FALSE),IF(Declaration!$I$4="Spanish",VLOOKUP($M393,Languages!$A$1:$G$5042,3,FALSE),IF(Declaration!$I$4="German",VLOOKUP($M393,Languages!$A$1:$G$5042,4,FALSE),IF(Declaration!$I$4="Chinese",VLOOKUP($M393,Languages!$A$1:$G$5042,5,FALSE),IF(Declaration!$I$4="Japanese",VLOOKUP($M393,Languages!$A$1:$G$5042,6,FALSE),IF(Declaration!$I$4="Portugese",VLOOKUP($M393,Languages!$A$1:$G$5042,7,FALSE)))))))))</f>
        <v>Brazil</v>
      </c>
      <c r="D393" s="199"/>
      <c r="E393" s="199"/>
      <c r="H393">
        <f t="shared" si="22"/>
        <v>0</v>
      </c>
      <c r="L393" t="s">
        <v>81</v>
      </c>
      <c r="M393" t="s">
        <v>1383</v>
      </c>
      <c r="N393" t="str">
        <f t="shared" si="23"/>
        <v>Sugarcane</v>
      </c>
      <c r="O393" t="str">
        <f t="shared" si="24"/>
        <v>Sugarcane</v>
      </c>
    </row>
    <row r="394" spans="2:15" ht="15" x14ac:dyDescent="0.35">
      <c r="B394" s="103" t="str">
        <f>IF(L394="","",IF(Declaration!$I$4="English",L394,IF(Declaration!$I$4="French",VLOOKUP($L394,Languages!$A$1:$G$5042,2,FALSE),IF(Declaration!$I$4="Spanish",VLOOKUP($L394,Languages!$A$1:$G$5042,3,FALSE),IF(Declaration!$I$4="German",VLOOKUP($L394,Languages!$A$1:$G$5042,4,FALSE),IF(Declaration!$I$4="Chinese",VLOOKUP($L394,Languages!$A$1:$G$5042,5,FALSE),IF(Declaration!$I$4="Japanese",VLOOKUP($L394,Languages!$A$1:$G$5042,6,FALSE),IF(Declaration!$I$4="Portugese",VLOOKUP($L394,Languages!$A$1:$G$5042,7,FALSE)))))))))</f>
        <v>Sugarcane</v>
      </c>
      <c r="C394" s="103" t="str">
        <f>IF(M394="","",IF(Declaration!$I$4="English",M394,IF(Declaration!$I$4="French",VLOOKUP($M394,Languages!$A$1:$G$5042,2,FALSE),IF(Declaration!$I$4="Spanish",VLOOKUP($M394,Languages!$A$1:$G$5042,3,FALSE),IF(Declaration!$I$4="German",VLOOKUP($M394,Languages!$A$1:$G$5042,4,FALSE),IF(Declaration!$I$4="Chinese",VLOOKUP($M394,Languages!$A$1:$G$5042,5,FALSE),IF(Declaration!$I$4="Japanese",VLOOKUP($M394,Languages!$A$1:$G$5042,6,FALSE),IF(Declaration!$I$4="Portugese",VLOOKUP($M394,Languages!$A$1:$G$5042,7,FALSE)))))))))</f>
        <v>Burma</v>
      </c>
      <c r="D394" s="199"/>
      <c r="E394" s="199"/>
      <c r="H394">
        <f t="shared" si="22"/>
        <v>0</v>
      </c>
      <c r="L394" t="s">
        <v>81</v>
      </c>
      <c r="M394" t="s">
        <v>5038</v>
      </c>
      <c r="N394" t="str">
        <f t="shared" si="23"/>
        <v>Sugarcane</v>
      </c>
      <c r="O394" t="str">
        <f t="shared" si="24"/>
        <v>Sugarcane</v>
      </c>
    </row>
    <row r="395" spans="2:15" ht="15" x14ac:dyDescent="0.35">
      <c r="B395" s="103" t="str">
        <f>IF(L395="","",IF(Declaration!$I$4="English",L395,IF(Declaration!$I$4="French",VLOOKUP($L395,Languages!$A$1:$G$5042,2,FALSE),IF(Declaration!$I$4="Spanish",VLOOKUP($L395,Languages!$A$1:$G$5042,3,FALSE),IF(Declaration!$I$4="German",VLOOKUP($L395,Languages!$A$1:$G$5042,4,FALSE),IF(Declaration!$I$4="Chinese",VLOOKUP($L395,Languages!$A$1:$G$5042,5,FALSE),IF(Declaration!$I$4="Japanese",VLOOKUP($L395,Languages!$A$1:$G$5042,6,FALSE),IF(Declaration!$I$4="Portugese",VLOOKUP($L395,Languages!$A$1:$G$5042,7,FALSE)))))))))</f>
        <v>Sugarcane</v>
      </c>
      <c r="C395" s="103" t="str">
        <f>IF(M395="","",IF(Declaration!$I$4="English",M395,IF(Declaration!$I$4="French",VLOOKUP($M395,Languages!$A$1:$G$5042,2,FALSE),IF(Declaration!$I$4="Spanish",VLOOKUP($M395,Languages!$A$1:$G$5042,3,FALSE),IF(Declaration!$I$4="German",VLOOKUP($M395,Languages!$A$1:$G$5042,4,FALSE),IF(Declaration!$I$4="Chinese",VLOOKUP($M395,Languages!$A$1:$G$5042,5,FALSE),IF(Declaration!$I$4="Japanese",VLOOKUP($M395,Languages!$A$1:$G$5042,6,FALSE),IF(Declaration!$I$4="Portugese",VLOOKUP($M395,Languages!$A$1:$G$5042,7,FALSE)))))))))</f>
        <v>Cambodia</v>
      </c>
      <c r="D395" s="199"/>
      <c r="E395" s="199"/>
      <c r="H395">
        <f t="shared" si="22"/>
        <v>0</v>
      </c>
      <c r="L395" t="s">
        <v>81</v>
      </c>
      <c r="M395" t="s">
        <v>1412</v>
      </c>
      <c r="N395" t="str">
        <f t="shared" si="23"/>
        <v>Sugarcane</v>
      </c>
      <c r="O395" t="str">
        <f t="shared" si="24"/>
        <v>Sugarcane</v>
      </c>
    </row>
    <row r="396" spans="2:15" ht="15" x14ac:dyDescent="0.35">
      <c r="B396" s="103" t="str">
        <f>IF(L396="","",IF(Declaration!$I$4="English",L396,IF(Declaration!$I$4="French",VLOOKUP($L396,Languages!$A$1:$G$5042,2,FALSE),IF(Declaration!$I$4="Spanish",VLOOKUP($L396,Languages!$A$1:$G$5042,3,FALSE),IF(Declaration!$I$4="German",VLOOKUP($L396,Languages!$A$1:$G$5042,4,FALSE),IF(Declaration!$I$4="Chinese",VLOOKUP($L396,Languages!$A$1:$G$5042,5,FALSE),IF(Declaration!$I$4="Japanese",VLOOKUP($L396,Languages!$A$1:$G$5042,6,FALSE),IF(Declaration!$I$4="Portugese",VLOOKUP($L396,Languages!$A$1:$G$5042,7,FALSE)))))))))</f>
        <v>Sugarcane</v>
      </c>
      <c r="C396" s="103" t="str">
        <f>IF(M396="","",IF(Declaration!$I$4="English",M396,IF(Declaration!$I$4="French",VLOOKUP($M396,Languages!$A$1:$G$5042,2,FALSE),IF(Declaration!$I$4="Spanish",VLOOKUP($M396,Languages!$A$1:$G$5042,3,FALSE),IF(Declaration!$I$4="German",VLOOKUP($M396,Languages!$A$1:$G$5042,4,FALSE),IF(Declaration!$I$4="Chinese",VLOOKUP($M396,Languages!$A$1:$G$5042,5,FALSE),IF(Declaration!$I$4="Japanese",VLOOKUP($M396,Languages!$A$1:$G$5042,6,FALSE),IF(Declaration!$I$4="Portugese",VLOOKUP($M396,Languages!$A$1:$G$5042,7,FALSE)))))))))</f>
        <v>Colombia</v>
      </c>
      <c r="D396" s="199"/>
      <c r="E396" s="199"/>
      <c r="H396">
        <f t="shared" si="22"/>
        <v>0</v>
      </c>
      <c r="L396" t="s">
        <v>81</v>
      </c>
      <c r="M396" t="s">
        <v>1470</v>
      </c>
      <c r="N396" t="str">
        <f t="shared" si="23"/>
        <v>Sugarcane</v>
      </c>
      <c r="O396" t="str">
        <f t="shared" si="24"/>
        <v>Sugarcane</v>
      </c>
    </row>
    <row r="397" spans="2:15" ht="15" x14ac:dyDescent="0.35">
      <c r="B397" s="103" t="str">
        <f>IF(L397="","",IF(Declaration!$I$4="English",L397,IF(Declaration!$I$4="French",VLOOKUP($L397,Languages!$A$1:$G$5042,2,FALSE),IF(Declaration!$I$4="Spanish",VLOOKUP($L397,Languages!$A$1:$G$5042,3,FALSE),IF(Declaration!$I$4="German",VLOOKUP($L397,Languages!$A$1:$G$5042,4,FALSE),IF(Declaration!$I$4="Chinese",VLOOKUP($L397,Languages!$A$1:$G$5042,5,FALSE),IF(Declaration!$I$4="Japanese",VLOOKUP($L397,Languages!$A$1:$G$5042,6,FALSE),IF(Declaration!$I$4="Portugese",VLOOKUP($L397,Languages!$A$1:$G$5042,7,FALSE)))))))))</f>
        <v>Sugarcane</v>
      </c>
      <c r="C397" s="103" t="str">
        <f>IF(M397="","",IF(Declaration!$I$4="English",M397,IF(Declaration!$I$4="French",VLOOKUP($M397,Languages!$A$1:$G$5042,2,FALSE),IF(Declaration!$I$4="Spanish",VLOOKUP($M397,Languages!$A$1:$G$5042,3,FALSE),IF(Declaration!$I$4="German",VLOOKUP($M397,Languages!$A$1:$G$5042,4,FALSE),IF(Declaration!$I$4="Chinese",VLOOKUP($M397,Languages!$A$1:$G$5042,5,FALSE),IF(Declaration!$I$4="Japanese",VLOOKUP($M397,Languages!$A$1:$G$5042,6,FALSE),IF(Declaration!$I$4="Portugese",VLOOKUP($M397,Languages!$A$1:$G$5042,7,FALSE)))))))))</f>
        <v>Dominican Republic</v>
      </c>
      <c r="D397" s="199"/>
      <c r="E397" s="199"/>
      <c r="H397">
        <f t="shared" si="22"/>
        <v>0</v>
      </c>
      <c r="L397" t="s">
        <v>81</v>
      </c>
      <c r="M397" t="s">
        <v>1549</v>
      </c>
      <c r="N397" t="str">
        <f t="shared" si="23"/>
        <v>Sugarcane</v>
      </c>
      <c r="O397" t="str">
        <f t="shared" si="24"/>
        <v>Sugarcane</v>
      </c>
    </row>
    <row r="398" spans="2:15" ht="15" x14ac:dyDescent="0.35">
      <c r="B398" s="103" t="str">
        <f>IF(L398="","",IF(Declaration!$I$4="English",L398,IF(Declaration!$I$4="French",VLOOKUP($L398,Languages!$A$1:$G$5042,2,FALSE),IF(Declaration!$I$4="Spanish",VLOOKUP($L398,Languages!$A$1:$G$5042,3,FALSE),IF(Declaration!$I$4="German",VLOOKUP($L398,Languages!$A$1:$G$5042,4,FALSE),IF(Declaration!$I$4="Chinese",VLOOKUP($L398,Languages!$A$1:$G$5042,5,FALSE),IF(Declaration!$I$4="Japanese",VLOOKUP($L398,Languages!$A$1:$G$5042,6,FALSE),IF(Declaration!$I$4="Portugese",VLOOKUP($L398,Languages!$A$1:$G$5042,7,FALSE)))))))))</f>
        <v>Sugarcane</v>
      </c>
      <c r="C398" s="103" t="str">
        <f>IF(M398="","",IF(Declaration!$I$4="English",M398,IF(Declaration!$I$4="French",VLOOKUP($M398,Languages!$A$1:$G$5042,2,FALSE),IF(Declaration!$I$4="Spanish",VLOOKUP($M398,Languages!$A$1:$G$5042,3,FALSE),IF(Declaration!$I$4="German",VLOOKUP($M398,Languages!$A$1:$G$5042,4,FALSE),IF(Declaration!$I$4="Chinese",VLOOKUP($M398,Languages!$A$1:$G$5042,5,FALSE),IF(Declaration!$I$4="Japanese",VLOOKUP($M398,Languages!$A$1:$G$5042,6,FALSE),IF(Declaration!$I$4="Portugese",VLOOKUP($M398,Languages!$A$1:$G$5042,7,FALSE)))))))))</f>
        <v>El Salvador</v>
      </c>
      <c r="D398" s="199"/>
      <c r="E398" s="199"/>
      <c r="H398">
        <f t="shared" si="22"/>
        <v>0</v>
      </c>
      <c r="L398" t="s">
        <v>81</v>
      </c>
      <c r="M398" t="s">
        <v>1567</v>
      </c>
      <c r="N398" t="str">
        <f t="shared" si="23"/>
        <v>Sugarcane</v>
      </c>
      <c r="O398" t="str">
        <f t="shared" si="24"/>
        <v>Sugarcane</v>
      </c>
    </row>
    <row r="399" spans="2:15" ht="15" x14ac:dyDescent="0.35">
      <c r="B399" s="103" t="str">
        <f>IF(L399="","",IF(Declaration!$I$4="English",L399,IF(Declaration!$I$4="French",VLOOKUP($L399,Languages!$A$1:$G$5042,2,FALSE),IF(Declaration!$I$4="Spanish",VLOOKUP($L399,Languages!$A$1:$G$5042,3,FALSE),IF(Declaration!$I$4="German",VLOOKUP($L399,Languages!$A$1:$G$5042,4,FALSE),IF(Declaration!$I$4="Chinese",VLOOKUP($L399,Languages!$A$1:$G$5042,5,FALSE),IF(Declaration!$I$4="Japanese",VLOOKUP($L399,Languages!$A$1:$G$5042,6,FALSE),IF(Declaration!$I$4="Portugese",VLOOKUP($L399,Languages!$A$1:$G$5042,7,FALSE)))))))))</f>
        <v>Sugarcane</v>
      </c>
      <c r="C399" s="103" t="str">
        <f>IF(M399="","",IF(Declaration!$I$4="English",M399,IF(Declaration!$I$4="French",VLOOKUP($M399,Languages!$A$1:$G$5042,2,FALSE),IF(Declaration!$I$4="Spanish",VLOOKUP($M399,Languages!$A$1:$G$5042,3,FALSE),IF(Declaration!$I$4="German",VLOOKUP($M399,Languages!$A$1:$G$5042,4,FALSE),IF(Declaration!$I$4="Chinese",VLOOKUP($M399,Languages!$A$1:$G$5042,5,FALSE),IF(Declaration!$I$4="Japanese",VLOOKUP($M399,Languages!$A$1:$G$5042,6,FALSE),IF(Declaration!$I$4="Portugese",VLOOKUP($M399,Languages!$A$1:$G$5042,7,FALSE)))))))))</f>
        <v>Guatemala</v>
      </c>
      <c r="D399" s="199"/>
      <c r="E399" s="199"/>
      <c r="H399">
        <f t="shared" si="22"/>
        <v>0</v>
      </c>
      <c r="L399" t="s">
        <v>81</v>
      </c>
      <c r="M399" t="s">
        <v>1659</v>
      </c>
      <c r="N399" t="str">
        <f t="shared" si="23"/>
        <v>Sugarcane</v>
      </c>
      <c r="O399" t="str">
        <f t="shared" si="24"/>
        <v>Sugarcane</v>
      </c>
    </row>
    <row r="400" spans="2:15" ht="15" x14ac:dyDescent="0.35">
      <c r="B400" s="103" t="str">
        <f>IF(L400="","",IF(Declaration!$I$4="English",L400,IF(Declaration!$I$4="French",VLOOKUP($L400,Languages!$A$1:$G$5042,2,FALSE),IF(Declaration!$I$4="Spanish",VLOOKUP($L400,Languages!$A$1:$G$5042,3,FALSE),IF(Declaration!$I$4="German",VLOOKUP($L400,Languages!$A$1:$G$5042,4,FALSE),IF(Declaration!$I$4="Chinese",VLOOKUP($L400,Languages!$A$1:$G$5042,5,FALSE),IF(Declaration!$I$4="Japanese",VLOOKUP($L400,Languages!$A$1:$G$5042,6,FALSE),IF(Declaration!$I$4="Portugese",VLOOKUP($L400,Languages!$A$1:$G$5042,7,FALSE)))))))))</f>
        <v>Sugarcane</v>
      </c>
      <c r="C400" s="103" t="str">
        <f>IF(M400="","",IF(Declaration!$I$4="English",M400,IF(Declaration!$I$4="French",VLOOKUP($M400,Languages!$A$1:$G$5042,2,FALSE),IF(Declaration!$I$4="Spanish",VLOOKUP($M400,Languages!$A$1:$G$5042,3,FALSE),IF(Declaration!$I$4="German",VLOOKUP($M400,Languages!$A$1:$G$5042,4,FALSE),IF(Declaration!$I$4="Chinese",VLOOKUP($M400,Languages!$A$1:$G$5042,5,FALSE),IF(Declaration!$I$4="Japanese",VLOOKUP($M400,Languages!$A$1:$G$5042,6,FALSE),IF(Declaration!$I$4="Portugese",VLOOKUP($M400,Languages!$A$1:$G$5042,7,FALSE)))))))))</f>
        <v>India</v>
      </c>
      <c r="D400" s="199"/>
      <c r="E400" s="199"/>
      <c r="H400">
        <f t="shared" si="22"/>
        <v>0</v>
      </c>
      <c r="L400" t="s">
        <v>81</v>
      </c>
      <c r="M400" t="s">
        <v>1703</v>
      </c>
      <c r="N400" t="str">
        <f t="shared" si="23"/>
        <v>Sugarcane</v>
      </c>
      <c r="O400" t="str">
        <f t="shared" si="24"/>
        <v>Sugarcane</v>
      </c>
    </row>
    <row r="401" spans="2:15" ht="15" x14ac:dyDescent="0.35">
      <c r="B401" s="103" t="str">
        <f>IF(L401="","",IF(Declaration!$I$4="English",L401,IF(Declaration!$I$4="French",VLOOKUP($L401,Languages!$A$1:$G$5042,2,FALSE),IF(Declaration!$I$4="Spanish",VLOOKUP($L401,Languages!$A$1:$G$5042,3,FALSE),IF(Declaration!$I$4="German",VLOOKUP($L401,Languages!$A$1:$G$5042,4,FALSE),IF(Declaration!$I$4="Chinese",VLOOKUP($L401,Languages!$A$1:$G$5042,5,FALSE),IF(Declaration!$I$4="Japanese",VLOOKUP($L401,Languages!$A$1:$G$5042,6,FALSE),IF(Declaration!$I$4="Portugese",VLOOKUP($L401,Languages!$A$1:$G$5042,7,FALSE)))))))))</f>
        <v>Sugarcane</v>
      </c>
      <c r="C401" s="103" t="str">
        <f>IF(M401="","",IF(Declaration!$I$4="English",M401,IF(Declaration!$I$4="French",VLOOKUP($M401,Languages!$A$1:$G$5042,2,FALSE),IF(Declaration!$I$4="Spanish",VLOOKUP($M401,Languages!$A$1:$G$5042,3,FALSE),IF(Declaration!$I$4="German",VLOOKUP($M401,Languages!$A$1:$G$5042,4,FALSE),IF(Declaration!$I$4="Chinese",VLOOKUP($M401,Languages!$A$1:$G$5042,5,FALSE),IF(Declaration!$I$4="Japanese",VLOOKUP($M401,Languages!$A$1:$G$5042,6,FALSE),IF(Declaration!$I$4="Portugese",VLOOKUP($M401,Languages!$A$1:$G$5042,7,FALSE)))))))))</f>
        <v>Kenya</v>
      </c>
      <c r="D401" s="199"/>
      <c r="E401" s="199"/>
      <c r="H401">
        <f t="shared" si="22"/>
        <v>0</v>
      </c>
      <c r="L401" t="s">
        <v>81</v>
      </c>
      <c r="M401" t="s">
        <v>1767</v>
      </c>
      <c r="N401" t="str">
        <f t="shared" si="23"/>
        <v>Sugarcane</v>
      </c>
      <c r="O401" t="str">
        <f t="shared" si="24"/>
        <v>Sugarcane</v>
      </c>
    </row>
    <row r="402" spans="2:15" ht="15" x14ac:dyDescent="0.35">
      <c r="B402" s="103" t="str">
        <f>IF(L402="","",IF(Declaration!$I$4="English",L402,IF(Declaration!$I$4="French",VLOOKUP($L402,Languages!$A$1:$G$5042,2,FALSE),IF(Declaration!$I$4="Spanish",VLOOKUP($L402,Languages!$A$1:$G$5042,3,FALSE),IF(Declaration!$I$4="German",VLOOKUP($L402,Languages!$A$1:$G$5042,4,FALSE),IF(Declaration!$I$4="Chinese",VLOOKUP($L402,Languages!$A$1:$G$5042,5,FALSE),IF(Declaration!$I$4="Japanese",VLOOKUP($L402,Languages!$A$1:$G$5042,6,FALSE),IF(Declaration!$I$4="Portugese",VLOOKUP($L402,Languages!$A$1:$G$5042,7,FALSE)))))))))</f>
        <v>Sugarcane</v>
      </c>
      <c r="C402" s="103" t="str">
        <f>IF(M402="","",IF(Declaration!$I$4="English",M402,IF(Declaration!$I$4="French",VLOOKUP($M402,Languages!$A$1:$G$5042,2,FALSE),IF(Declaration!$I$4="Spanish",VLOOKUP($M402,Languages!$A$1:$G$5042,3,FALSE),IF(Declaration!$I$4="German",VLOOKUP($M402,Languages!$A$1:$G$5042,4,FALSE),IF(Declaration!$I$4="Chinese",VLOOKUP($M402,Languages!$A$1:$G$5042,5,FALSE),IF(Declaration!$I$4="Japanese",VLOOKUP($M402,Languages!$A$1:$G$5042,6,FALSE),IF(Declaration!$I$4="Portugese",VLOOKUP($M402,Languages!$A$1:$G$5042,7,FALSE)))))))))</f>
        <v>Mexico</v>
      </c>
      <c r="D402" s="199"/>
      <c r="E402" s="199"/>
      <c r="H402">
        <f t="shared" si="22"/>
        <v>0</v>
      </c>
      <c r="L402" t="s">
        <v>81</v>
      </c>
      <c r="M402" t="s">
        <v>1906</v>
      </c>
      <c r="N402" t="str">
        <f t="shared" si="23"/>
        <v>Sugarcane</v>
      </c>
      <c r="O402" t="str">
        <f t="shared" si="24"/>
        <v>Sugarcane</v>
      </c>
    </row>
    <row r="403" spans="2:15" ht="15" x14ac:dyDescent="0.35">
      <c r="B403" s="103" t="str">
        <f>IF(L403="","",IF(Declaration!$I$4="English",L403,IF(Declaration!$I$4="French",VLOOKUP($L403,Languages!$A$1:$G$5042,2,FALSE),IF(Declaration!$I$4="Spanish",VLOOKUP($L403,Languages!$A$1:$G$5042,3,FALSE),IF(Declaration!$I$4="German",VLOOKUP($L403,Languages!$A$1:$G$5042,4,FALSE),IF(Declaration!$I$4="Chinese",VLOOKUP($L403,Languages!$A$1:$G$5042,5,FALSE),IF(Declaration!$I$4="Japanese",VLOOKUP($L403,Languages!$A$1:$G$5042,6,FALSE),IF(Declaration!$I$4="Portugese",VLOOKUP($L403,Languages!$A$1:$G$5042,7,FALSE)))))))))</f>
        <v>Sugarcane</v>
      </c>
      <c r="C403" s="103" t="str">
        <f>IF(M403="","",IF(Declaration!$I$4="English",M403,IF(Declaration!$I$4="French",VLOOKUP($M403,Languages!$A$1:$G$5042,2,FALSE),IF(Declaration!$I$4="Spanish",VLOOKUP($M403,Languages!$A$1:$G$5042,3,FALSE),IF(Declaration!$I$4="German",VLOOKUP($M403,Languages!$A$1:$G$5042,4,FALSE),IF(Declaration!$I$4="Chinese",VLOOKUP($M403,Languages!$A$1:$G$5042,5,FALSE),IF(Declaration!$I$4="Japanese",VLOOKUP($M403,Languages!$A$1:$G$5042,6,FALSE),IF(Declaration!$I$4="Portugese",VLOOKUP($M403,Languages!$A$1:$G$5042,7,FALSE)))))))))</f>
        <v>Pakistan</v>
      </c>
      <c r="D403" s="199"/>
      <c r="E403" s="199"/>
      <c r="H403">
        <f t="shared" si="22"/>
        <v>0</v>
      </c>
      <c r="L403" t="s">
        <v>81</v>
      </c>
      <c r="M403" t="s">
        <v>2012</v>
      </c>
      <c r="N403" t="str">
        <f t="shared" si="23"/>
        <v>Sugarcane</v>
      </c>
      <c r="O403" t="str">
        <f t="shared" si="24"/>
        <v>Sugarcane</v>
      </c>
    </row>
    <row r="404" spans="2:15" ht="15" x14ac:dyDescent="0.35">
      <c r="B404" s="103" t="str">
        <f>IF(L404="","",IF(Declaration!$I$4="English",L404,IF(Declaration!$I$4="French",VLOOKUP($L404,Languages!$A$1:$G$5042,2,FALSE),IF(Declaration!$I$4="Spanish",VLOOKUP($L404,Languages!$A$1:$G$5042,3,FALSE),IF(Declaration!$I$4="German",VLOOKUP($L404,Languages!$A$1:$G$5042,4,FALSE),IF(Declaration!$I$4="Chinese",VLOOKUP($L404,Languages!$A$1:$G$5042,5,FALSE),IF(Declaration!$I$4="Japanese",VLOOKUP($L404,Languages!$A$1:$G$5042,6,FALSE),IF(Declaration!$I$4="Portugese",VLOOKUP($L404,Languages!$A$1:$G$5042,7,FALSE)))))))))</f>
        <v>Sugarcane</v>
      </c>
      <c r="C404" s="103" t="str">
        <f>IF(M404="","",IF(Declaration!$I$4="English",M404,IF(Declaration!$I$4="French",VLOOKUP($M404,Languages!$A$1:$G$5042,2,FALSE),IF(Declaration!$I$4="Spanish",VLOOKUP($M404,Languages!$A$1:$G$5042,3,FALSE),IF(Declaration!$I$4="German",VLOOKUP($M404,Languages!$A$1:$G$5042,4,FALSE),IF(Declaration!$I$4="Chinese",VLOOKUP($M404,Languages!$A$1:$G$5042,5,FALSE),IF(Declaration!$I$4="Japanese",VLOOKUP($M404,Languages!$A$1:$G$5042,6,FALSE),IF(Declaration!$I$4="Portugese",VLOOKUP($M404,Languages!$A$1:$G$5042,7,FALSE)))))))))</f>
        <v>Paraguay</v>
      </c>
      <c r="D404" s="199"/>
      <c r="E404" s="199"/>
      <c r="H404">
        <f t="shared" si="22"/>
        <v>0</v>
      </c>
      <c r="L404" t="s">
        <v>81</v>
      </c>
      <c r="M404" t="s">
        <v>2039</v>
      </c>
      <c r="N404" t="str">
        <f t="shared" si="23"/>
        <v>Sugarcane</v>
      </c>
      <c r="O404" t="str">
        <f t="shared" si="24"/>
        <v>Sugarcane</v>
      </c>
    </row>
    <row r="405" spans="2:15" ht="15" x14ac:dyDescent="0.35">
      <c r="B405" s="103" t="str">
        <f>IF(L405="","",IF(Declaration!$I$4="English",L405,IF(Declaration!$I$4="French",VLOOKUP($L405,Languages!$A$1:$G$5042,2,FALSE),IF(Declaration!$I$4="Spanish",VLOOKUP($L405,Languages!$A$1:$G$5042,3,FALSE),IF(Declaration!$I$4="German",VLOOKUP($L405,Languages!$A$1:$G$5042,4,FALSE),IF(Declaration!$I$4="Chinese",VLOOKUP($L405,Languages!$A$1:$G$5042,5,FALSE),IF(Declaration!$I$4="Japanese",VLOOKUP($L405,Languages!$A$1:$G$5042,6,FALSE),IF(Declaration!$I$4="Portugese",VLOOKUP($L405,Languages!$A$1:$G$5042,7,FALSE)))))))))</f>
        <v>Sugarcane</v>
      </c>
      <c r="C405" s="103" t="str">
        <f>IF(M405="","",IF(Declaration!$I$4="English",M405,IF(Declaration!$I$4="French",VLOOKUP($M405,Languages!$A$1:$G$5042,2,FALSE),IF(Declaration!$I$4="Spanish",VLOOKUP($M405,Languages!$A$1:$G$5042,3,FALSE),IF(Declaration!$I$4="German",VLOOKUP($M405,Languages!$A$1:$G$5042,4,FALSE),IF(Declaration!$I$4="Chinese",VLOOKUP($M405,Languages!$A$1:$G$5042,5,FALSE),IF(Declaration!$I$4="Japanese",VLOOKUP($M405,Languages!$A$1:$G$5042,6,FALSE),IF(Declaration!$I$4="Portugese",VLOOKUP($M405,Languages!$A$1:$G$5042,7,FALSE)))))))))</f>
        <v>Philippines</v>
      </c>
      <c r="D405" s="199"/>
      <c r="E405" s="199"/>
      <c r="H405">
        <f t="shared" si="22"/>
        <v>0</v>
      </c>
      <c r="L405" t="s">
        <v>81</v>
      </c>
      <c r="M405" t="s">
        <v>2048</v>
      </c>
      <c r="N405" t="str">
        <f t="shared" si="23"/>
        <v>Sugarcane</v>
      </c>
      <c r="O405" t="str">
        <f t="shared" si="24"/>
        <v>Sugarcane</v>
      </c>
    </row>
    <row r="406" spans="2:15" ht="15" x14ac:dyDescent="0.35">
      <c r="B406" s="103" t="str">
        <f>IF(L406="","",IF(Declaration!$I$4="English",L406,IF(Declaration!$I$4="French",VLOOKUP($L406,Languages!$A$1:$G$5042,2,FALSE),IF(Declaration!$I$4="Spanish",VLOOKUP($L406,Languages!$A$1:$G$5042,3,FALSE),IF(Declaration!$I$4="German",VLOOKUP($L406,Languages!$A$1:$G$5042,4,FALSE),IF(Declaration!$I$4="Chinese",VLOOKUP($L406,Languages!$A$1:$G$5042,5,FALSE),IF(Declaration!$I$4="Japanese",VLOOKUP($L406,Languages!$A$1:$G$5042,6,FALSE),IF(Declaration!$I$4="Portugese",VLOOKUP($L406,Languages!$A$1:$G$5042,7,FALSE)))))))))</f>
        <v>Sugarcane</v>
      </c>
      <c r="C406" s="103" t="str">
        <f>IF(M406="","",IF(Declaration!$I$4="English",M406,IF(Declaration!$I$4="French",VLOOKUP($M406,Languages!$A$1:$G$5042,2,FALSE),IF(Declaration!$I$4="Spanish",VLOOKUP($M406,Languages!$A$1:$G$5042,3,FALSE),IF(Declaration!$I$4="German",VLOOKUP($M406,Languages!$A$1:$G$5042,4,FALSE),IF(Declaration!$I$4="Chinese",VLOOKUP($M406,Languages!$A$1:$G$5042,5,FALSE),IF(Declaration!$I$4="Japanese",VLOOKUP($M406,Languages!$A$1:$G$5042,6,FALSE),IF(Declaration!$I$4="Portugese",VLOOKUP($M406,Languages!$A$1:$G$5042,7,FALSE)))))))))</f>
        <v>Thailand</v>
      </c>
      <c r="D406" s="199"/>
      <c r="E406" s="199"/>
      <c r="H406">
        <f t="shared" si="22"/>
        <v>0</v>
      </c>
      <c r="L406" t="s">
        <v>81</v>
      </c>
      <c r="M406" t="s">
        <v>2261</v>
      </c>
      <c r="N406" t="str">
        <f t="shared" si="23"/>
        <v>Sugarcane</v>
      </c>
      <c r="O406" t="str">
        <f t="shared" si="24"/>
        <v>Sugarcane</v>
      </c>
    </row>
    <row r="407" spans="2:15" ht="15" x14ac:dyDescent="0.35">
      <c r="B407" s="103" t="str">
        <f>IF(L407="","",IF(Declaration!$I$4="English",L407,IF(Declaration!$I$4="French",VLOOKUP($L407,Languages!$A$1:$G$5042,2,FALSE),IF(Declaration!$I$4="Spanish",VLOOKUP($L407,Languages!$A$1:$G$5042,3,FALSE),IF(Declaration!$I$4="German",VLOOKUP($L407,Languages!$A$1:$G$5042,4,FALSE),IF(Declaration!$I$4="Chinese",VLOOKUP($L407,Languages!$A$1:$G$5042,5,FALSE),IF(Declaration!$I$4="Japanese",VLOOKUP($L407,Languages!$A$1:$G$5042,6,FALSE),IF(Declaration!$I$4="Portugese",VLOOKUP($L407,Languages!$A$1:$G$5042,7,FALSE)))))))))</f>
        <v>Sugarcane</v>
      </c>
      <c r="C407" s="103" t="str">
        <f>IF(M407="","",IF(Declaration!$I$4="English",M407,IF(Declaration!$I$4="French",VLOOKUP($M407,Languages!$A$1:$G$5042,2,FALSE),IF(Declaration!$I$4="Spanish",VLOOKUP($M407,Languages!$A$1:$G$5042,3,FALSE),IF(Declaration!$I$4="German",VLOOKUP($M407,Languages!$A$1:$G$5042,4,FALSE),IF(Declaration!$I$4="Chinese",VLOOKUP($M407,Languages!$A$1:$G$5042,5,FALSE),IF(Declaration!$I$4="Japanese",VLOOKUP($M407,Languages!$A$1:$G$5042,6,FALSE),IF(Declaration!$I$4="Portugese",VLOOKUP($M407,Languages!$A$1:$G$5042,7,FALSE)))))))))</f>
        <v>Uganda</v>
      </c>
      <c r="D407" s="199"/>
      <c r="E407" s="199"/>
      <c r="H407">
        <f t="shared" si="22"/>
        <v>0</v>
      </c>
      <c r="L407" t="s">
        <v>81</v>
      </c>
      <c r="M407" t="s">
        <v>2308</v>
      </c>
      <c r="N407" t="str">
        <f t="shared" si="23"/>
        <v>Sugarcane</v>
      </c>
      <c r="O407" t="str">
        <f t="shared" si="24"/>
        <v>Sugarcane</v>
      </c>
    </row>
    <row r="408" spans="2:15" ht="15" x14ac:dyDescent="0.35">
      <c r="B408" s="103" t="str">
        <f>IF(L408="","",IF(Declaration!$I$4="English",L408,IF(Declaration!$I$4="French",VLOOKUP($L408,Languages!$A$1:$G$5042,2,FALSE),IF(Declaration!$I$4="Spanish",VLOOKUP($L408,Languages!$A$1:$G$5042,3,FALSE),IF(Declaration!$I$4="German",VLOOKUP($L408,Languages!$A$1:$G$5042,4,FALSE),IF(Declaration!$I$4="Chinese",VLOOKUP($L408,Languages!$A$1:$G$5042,5,FALSE),IF(Declaration!$I$4="Japanese",VLOOKUP($L408,Languages!$A$1:$G$5042,6,FALSE),IF(Declaration!$I$4="Portugese",VLOOKUP($L408,Languages!$A$1:$G$5042,7,FALSE)))))))))</f>
        <v>Sugarcane</v>
      </c>
      <c r="C408" s="103" t="str">
        <f>IF(M408="","",IF(Declaration!$I$4="English",M408,IF(Declaration!$I$4="French",VLOOKUP($M408,Languages!$A$1:$G$5042,2,FALSE),IF(Declaration!$I$4="Spanish",VLOOKUP($M408,Languages!$A$1:$G$5042,3,FALSE),IF(Declaration!$I$4="German",VLOOKUP($M408,Languages!$A$1:$G$5042,4,FALSE),IF(Declaration!$I$4="Chinese",VLOOKUP($M408,Languages!$A$1:$G$5042,5,FALSE),IF(Declaration!$I$4="Japanese",VLOOKUP($M408,Languages!$A$1:$G$5042,6,FALSE),IF(Declaration!$I$4="Portugese",VLOOKUP($M408,Languages!$A$1:$G$5042,7,FALSE)))))))))</f>
        <v>Vietnam</v>
      </c>
      <c r="D408" s="199"/>
      <c r="E408" s="199"/>
      <c r="H408">
        <f t="shared" si="22"/>
        <v>0</v>
      </c>
      <c r="L408" t="s">
        <v>81</v>
      </c>
      <c r="M408" t="s">
        <v>2359</v>
      </c>
      <c r="N408" t="str">
        <f t="shared" si="23"/>
        <v>Sugarcane</v>
      </c>
      <c r="O408" t="str">
        <f t="shared" si="24"/>
        <v>Sugarcane</v>
      </c>
    </row>
    <row r="409" spans="2:15" ht="15" x14ac:dyDescent="0.35">
      <c r="B409" s="103" t="str">
        <f>IF(L409="","",IF(Declaration!$I$4="English",L409,IF(Declaration!$I$4="French",VLOOKUP($L409,Languages!$A$1:$G$5042,2,FALSE),IF(Declaration!$I$4="Spanish",VLOOKUP($L409,Languages!$A$1:$G$5042,3,FALSE),IF(Declaration!$I$4="German",VLOOKUP($L409,Languages!$A$1:$G$5042,4,FALSE),IF(Declaration!$I$4="Chinese",VLOOKUP($L409,Languages!$A$1:$G$5042,5,FALSE),IF(Declaration!$I$4="Japanese",VLOOKUP($L409,Languages!$A$1:$G$5042,6,FALSE),IF(Declaration!$I$4="Portugese",VLOOKUP($L409,Languages!$A$1:$G$5042,7,FALSE)))))))))</f>
        <v>Sugarcane</v>
      </c>
      <c r="C409" s="103" t="str">
        <f>IF(M409="","",IF(Declaration!$I$4="English",M409,IF(Declaration!$I$4="French",VLOOKUP($M409,Languages!$A$1:$G$5042,2,FALSE),IF(Declaration!$I$4="Spanish",VLOOKUP($M409,Languages!$A$1:$G$5042,3,FALSE),IF(Declaration!$I$4="German",VLOOKUP($M409,Languages!$A$1:$G$5042,4,FALSE),IF(Declaration!$I$4="Chinese",VLOOKUP($M409,Languages!$A$1:$G$5042,5,FALSE),IF(Declaration!$I$4="Japanese",VLOOKUP($M409,Languages!$A$1:$G$5042,6,FALSE),IF(Declaration!$I$4="Portugese",VLOOKUP($M409,Languages!$A$1:$G$5042,7,FALSE)))))))))</f>
        <v>Zimbabwe</v>
      </c>
      <c r="D409" s="199"/>
      <c r="E409" s="199"/>
      <c r="H409">
        <f t="shared" si="22"/>
        <v>0</v>
      </c>
      <c r="L409" t="s">
        <v>81</v>
      </c>
      <c r="M409" t="s">
        <v>2376</v>
      </c>
      <c r="N409" t="str">
        <f t="shared" si="23"/>
        <v>Sugarcane</v>
      </c>
      <c r="O409" t="str">
        <f t="shared" si="24"/>
        <v>Sugarcane</v>
      </c>
    </row>
    <row r="410" spans="2:15" ht="15" x14ac:dyDescent="0.35">
      <c r="B410" s="103" t="str">
        <f>IF(L410="","",IF(Declaration!$I$4="English",L410,IF(Declaration!$I$4="French",VLOOKUP($L410,Languages!$A$1:$G$5042,2,FALSE),IF(Declaration!$I$4="Spanish",VLOOKUP($L410,Languages!$A$1:$G$5042,3,FALSE),IF(Declaration!$I$4="German",VLOOKUP($L410,Languages!$A$1:$G$5042,4,FALSE),IF(Declaration!$I$4="Chinese",VLOOKUP($L410,Languages!$A$1:$G$5042,5,FALSE),IF(Declaration!$I$4="Japanese",VLOOKUP($L410,Languages!$A$1:$G$5042,6,FALSE),IF(Declaration!$I$4="Portugese",VLOOKUP($L410,Languages!$A$1:$G$5042,7,FALSE)))))))))</f>
        <v>Sunflowers</v>
      </c>
      <c r="C410" s="103" t="str">
        <f>IF(M410="","",IF(Declaration!$I$4="English",M410,IF(Declaration!$I$4="French",VLOOKUP($M410,Languages!$A$1:$G$5042,2,FALSE),IF(Declaration!$I$4="Spanish",VLOOKUP($M410,Languages!$A$1:$G$5042,3,FALSE),IF(Declaration!$I$4="German",VLOOKUP($M410,Languages!$A$1:$G$5042,4,FALSE),IF(Declaration!$I$4="Chinese",VLOOKUP($M410,Languages!$A$1:$G$5042,5,FALSE),IF(Declaration!$I$4="Japanese",VLOOKUP($M410,Languages!$A$1:$G$5042,6,FALSE),IF(Declaration!$I$4="Portugese",VLOOKUP($M410,Languages!$A$1:$G$5042,7,FALSE)))))))))</f>
        <v>Burma</v>
      </c>
      <c r="D410" s="199"/>
      <c r="E410" s="199"/>
      <c r="H410">
        <f t="shared" si="22"/>
        <v>0</v>
      </c>
      <c r="L410" t="s">
        <v>82</v>
      </c>
      <c r="M410" t="s">
        <v>5038</v>
      </c>
      <c r="N410" t="str">
        <f t="shared" si="23"/>
        <v>Sunflowers</v>
      </c>
      <c r="O410" t="str">
        <f t="shared" si="24"/>
        <v>Sunflowers</v>
      </c>
    </row>
    <row r="411" spans="2:15" ht="15" x14ac:dyDescent="0.35">
      <c r="B411" s="103" t="str">
        <f>IF(L411="","",IF(Declaration!$I$4="English",L411,IF(Declaration!$I$4="French",VLOOKUP($L411,Languages!$A$1:$G$5042,2,FALSE),IF(Declaration!$I$4="Spanish",VLOOKUP($L411,Languages!$A$1:$G$5042,3,FALSE),IF(Declaration!$I$4="German",VLOOKUP($L411,Languages!$A$1:$G$5042,4,FALSE),IF(Declaration!$I$4="Chinese",VLOOKUP($L411,Languages!$A$1:$G$5042,5,FALSE),IF(Declaration!$I$4="Japanese",VLOOKUP($L411,Languages!$A$1:$G$5042,6,FALSE),IF(Declaration!$I$4="Portugese",VLOOKUP($L411,Languages!$A$1:$G$5042,7,FALSE)))))))))</f>
        <v>Surgical Instruments</v>
      </c>
      <c r="C411" s="103" t="str">
        <f>IF(M411="","",IF(Declaration!$I$4="English",M411,IF(Declaration!$I$4="French",VLOOKUP($M411,Languages!$A$1:$G$5042,2,FALSE),IF(Declaration!$I$4="Spanish",VLOOKUP($M411,Languages!$A$1:$G$5042,3,FALSE),IF(Declaration!$I$4="German",VLOOKUP($M411,Languages!$A$1:$G$5042,4,FALSE),IF(Declaration!$I$4="Chinese",VLOOKUP($M411,Languages!$A$1:$G$5042,5,FALSE),IF(Declaration!$I$4="Japanese",VLOOKUP($M411,Languages!$A$1:$G$5042,6,FALSE),IF(Declaration!$I$4="Portugese",VLOOKUP($M411,Languages!$A$1:$G$5042,7,FALSE)))))))))</f>
        <v>Pakistan</v>
      </c>
      <c r="D411" s="199"/>
      <c r="E411" s="199"/>
      <c r="H411">
        <f t="shared" si="22"/>
        <v>0</v>
      </c>
      <c r="L411" t="s">
        <v>134</v>
      </c>
      <c r="M411" t="s">
        <v>2012</v>
      </c>
      <c r="N411" t="str">
        <f t="shared" si="23"/>
        <v>Surgical Instruments</v>
      </c>
      <c r="O411" t="str">
        <f t="shared" si="24"/>
        <v>Surgical Instruments</v>
      </c>
    </row>
    <row r="412" spans="2:15" ht="15" x14ac:dyDescent="0.35">
      <c r="B412" s="103" t="str">
        <f>IF(L412="","",IF(Declaration!$I$4="English",L412,IF(Declaration!$I$4="French",VLOOKUP($L412,Languages!$A$1:$G$5042,2,FALSE),IF(Declaration!$I$4="Spanish",VLOOKUP($L412,Languages!$A$1:$G$5042,3,FALSE),IF(Declaration!$I$4="German",VLOOKUP($L412,Languages!$A$1:$G$5042,4,FALSE),IF(Declaration!$I$4="Chinese",VLOOKUP($L412,Languages!$A$1:$G$5042,5,FALSE),IF(Declaration!$I$4="Japanese",VLOOKUP($L412,Languages!$A$1:$G$5042,6,FALSE),IF(Declaration!$I$4="Portugese",VLOOKUP($L412,Languages!$A$1:$G$5042,7,FALSE)))))))))</f>
        <v>Sweet Potatoes</v>
      </c>
      <c r="C412" s="103" t="str">
        <f>IF(M412="","",IF(Declaration!$I$4="English",M412,IF(Declaration!$I$4="French",VLOOKUP($M412,Languages!$A$1:$G$5042,2,FALSE),IF(Declaration!$I$4="Spanish",VLOOKUP($M412,Languages!$A$1:$G$5042,3,FALSE),IF(Declaration!$I$4="German",VLOOKUP($M412,Languages!$A$1:$G$5042,4,FALSE),IF(Declaration!$I$4="Chinese",VLOOKUP($M412,Languages!$A$1:$G$5042,5,FALSE),IF(Declaration!$I$4="Japanese",VLOOKUP($M412,Languages!$A$1:$G$5042,6,FALSE),IF(Declaration!$I$4="Portugese",VLOOKUP($M412,Languages!$A$1:$G$5042,7,FALSE)))))))))</f>
        <v>Paraguay</v>
      </c>
      <c r="D412" s="199"/>
      <c r="E412" s="199"/>
      <c r="H412">
        <f t="shared" si="22"/>
        <v>0</v>
      </c>
      <c r="L412" t="s">
        <v>83</v>
      </c>
      <c r="M412" t="s">
        <v>2039</v>
      </c>
      <c r="N412" t="str">
        <f t="shared" si="23"/>
        <v>Sweet Potatoes</v>
      </c>
      <c r="O412" t="str">
        <f t="shared" si="24"/>
        <v>Sweet Potatoes</v>
      </c>
    </row>
    <row r="413" spans="2:15" ht="15" x14ac:dyDescent="0.35">
      <c r="B413" s="103" t="str">
        <f>IF(L413="","",IF(Declaration!$I$4="English",L413,IF(Declaration!$I$4="French",VLOOKUP($L413,Languages!$A$1:$G$5042,2,FALSE),IF(Declaration!$I$4="Spanish",VLOOKUP($L413,Languages!$A$1:$G$5042,3,FALSE),IF(Declaration!$I$4="German",VLOOKUP($L413,Languages!$A$1:$G$5042,4,FALSE),IF(Declaration!$I$4="Chinese",VLOOKUP($L413,Languages!$A$1:$G$5042,5,FALSE),IF(Declaration!$I$4="Japanese",VLOOKUP($L413,Languages!$A$1:$G$5042,6,FALSE),IF(Declaration!$I$4="Portugese",VLOOKUP($L413,Languages!$A$1:$G$5042,7,FALSE)))))))))</f>
        <v>Tantalum ore (coltan)</v>
      </c>
      <c r="C413" s="103" t="str">
        <f>IF(M413="","",IF(Declaration!$I$4="English",M413,IF(Declaration!$I$4="French",VLOOKUP($M413,Languages!$A$1:$G$5042,2,FALSE),IF(Declaration!$I$4="Spanish",VLOOKUP($M413,Languages!$A$1:$G$5042,3,FALSE),IF(Declaration!$I$4="German",VLOOKUP($M413,Languages!$A$1:$G$5042,4,FALSE),IF(Declaration!$I$4="Chinese",VLOOKUP($M413,Languages!$A$1:$G$5042,5,FALSE),IF(Declaration!$I$4="Japanese",VLOOKUP($M413,Languages!$A$1:$G$5042,6,FALSE),IF(Declaration!$I$4="Portugese",VLOOKUP($M413,Languages!$A$1:$G$5042,7,FALSE)))))))))</f>
        <v>Democratic Republic of the Congo</v>
      </c>
      <c r="D413" s="199"/>
      <c r="E413" s="199"/>
      <c r="H413">
        <f t="shared" si="22"/>
        <v>0</v>
      </c>
      <c r="L413" t="s">
        <v>167</v>
      </c>
      <c r="M413" t="s">
        <v>5075</v>
      </c>
      <c r="N413" t="str">
        <f t="shared" si="23"/>
        <v>Tantalum ore (coltan)</v>
      </c>
      <c r="O413" t="str">
        <f t="shared" si="24"/>
        <v>Tantalum ore (coltan)</v>
      </c>
    </row>
    <row r="414" spans="2:15" ht="15" x14ac:dyDescent="0.35">
      <c r="B414" s="103" t="str">
        <f>IF(L414="","",IF(Declaration!$I$4="English",L414,IF(Declaration!$I$4="French",VLOOKUP($L414,Languages!$A$1:$G$5042,2,FALSE),IF(Declaration!$I$4="Spanish",VLOOKUP($L414,Languages!$A$1:$G$5042,3,FALSE),IF(Declaration!$I$4="German",VLOOKUP($L414,Languages!$A$1:$G$5042,4,FALSE),IF(Declaration!$I$4="Chinese",VLOOKUP($L414,Languages!$A$1:$G$5042,5,FALSE),IF(Declaration!$I$4="Japanese",VLOOKUP($L414,Languages!$A$1:$G$5042,6,FALSE),IF(Declaration!$I$4="Portugese",VLOOKUP($L414,Languages!$A$1:$G$5042,7,FALSE)))))))))</f>
        <v>Tanzanite (gems)</v>
      </c>
      <c r="C414" s="103" t="str">
        <f>IF(M414="","",IF(Declaration!$I$4="English",M414,IF(Declaration!$I$4="French",VLOOKUP($M414,Languages!$A$1:$G$5042,2,FALSE),IF(Declaration!$I$4="Spanish",VLOOKUP($M414,Languages!$A$1:$G$5042,3,FALSE),IF(Declaration!$I$4="German",VLOOKUP($M414,Languages!$A$1:$G$5042,4,FALSE),IF(Declaration!$I$4="Chinese",VLOOKUP($M414,Languages!$A$1:$G$5042,5,FALSE),IF(Declaration!$I$4="Japanese",VLOOKUP($M414,Languages!$A$1:$G$5042,6,FALSE),IF(Declaration!$I$4="Portugese",VLOOKUP($M414,Languages!$A$1:$G$5042,7,FALSE)))))))))</f>
        <v>Tanzania</v>
      </c>
      <c r="D414" s="199"/>
      <c r="E414" s="199"/>
      <c r="H414">
        <f t="shared" si="22"/>
        <v>0</v>
      </c>
      <c r="L414" t="s">
        <v>168</v>
      </c>
      <c r="M414" t="s">
        <v>5069</v>
      </c>
      <c r="N414" t="str">
        <f t="shared" si="23"/>
        <v>Tanzanite (gems)</v>
      </c>
      <c r="O414" t="str">
        <f t="shared" si="24"/>
        <v>Tanzanite (gems)</v>
      </c>
    </row>
    <row r="415" spans="2:15" ht="15" x14ac:dyDescent="0.35">
      <c r="B415" s="103" t="str">
        <f>IF(L415="","",IF(Declaration!$I$4="English",L415,IF(Declaration!$I$4="French",VLOOKUP($L415,Languages!$A$1:$G$5042,2,FALSE),IF(Declaration!$I$4="Spanish",VLOOKUP($L415,Languages!$A$1:$G$5042,3,FALSE),IF(Declaration!$I$4="German",VLOOKUP($L415,Languages!$A$1:$G$5042,4,FALSE),IF(Declaration!$I$4="Chinese",VLOOKUP($L415,Languages!$A$1:$G$5042,5,FALSE),IF(Declaration!$I$4="Japanese",VLOOKUP($L415,Languages!$A$1:$G$5042,6,FALSE),IF(Declaration!$I$4="Portugese",VLOOKUP($L415,Languages!$A$1:$G$5042,7,FALSE)))))))))</f>
        <v>Tea</v>
      </c>
      <c r="C415" s="103" t="str">
        <f>IF(M415="","",IF(Declaration!$I$4="English",M415,IF(Declaration!$I$4="French",VLOOKUP($M415,Languages!$A$1:$G$5042,2,FALSE),IF(Declaration!$I$4="Spanish",VLOOKUP($M415,Languages!$A$1:$G$5042,3,FALSE),IF(Declaration!$I$4="German",VLOOKUP($M415,Languages!$A$1:$G$5042,4,FALSE),IF(Declaration!$I$4="Chinese",VLOOKUP($M415,Languages!$A$1:$G$5042,5,FALSE),IF(Declaration!$I$4="Japanese",VLOOKUP($M415,Languages!$A$1:$G$5042,6,FALSE),IF(Declaration!$I$4="Portugese",VLOOKUP($M415,Languages!$A$1:$G$5042,7,FALSE)))))))))</f>
        <v>India</v>
      </c>
      <c r="D415" s="199"/>
      <c r="E415" s="199"/>
      <c r="H415">
        <f t="shared" si="22"/>
        <v>0</v>
      </c>
      <c r="L415" t="s">
        <v>84</v>
      </c>
      <c r="M415" t="s">
        <v>1703</v>
      </c>
      <c r="N415" t="str">
        <f t="shared" si="23"/>
        <v>Tea</v>
      </c>
      <c r="O415" t="str">
        <f t="shared" si="24"/>
        <v>Tea</v>
      </c>
    </row>
    <row r="416" spans="2:15" ht="15" x14ac:dyDescent="0.35">
      <c r="B416" s="103" t="str">
        <f>IF(L416="","",IF(Declaration!$I$4="English",L416,IF(Declaration!$I$4="French",VLOOKUP($L416,Languages!$A$1:$G$5042,2,FALSE),IF(Declaration!$I$4="Spanish",VLOOKUP($L416,Languages!$A$1:$G$5042,3,FALSE),IF(Declaration!$I$4="German",VLOOKUP($L416,Languages!$A$1:$G$5042,4,FALSE),IF(Declaration!$I$4="Chinese",VLOOKUP($L416,Languages!$A$1:$G$5042,5,FALSE),IF(Declaration!$I$4="Japanese",VLOOKUP($L416,Languages!$A$1:$G$5042,6,FALSE),IF(Declaration!$I$4="Portugese",VLOOKUP($L416,Languages!$A$1:$G$5042,7,FALSE)))))))))</f>
        <v>Tea</v>
      </c>
      <c r="C416" s="103" t="str">
        <f>IF(M416="","",IF(Declaration!$I$4="English",M416,IF(Declaration!$I$4="French",VLOOKUP($M416,Languages!$A$1:$G$5042,2,FALSE),IF(Declaration!$I$4="Spanish",VLOOKUP($M416,Languages!$A$1:$G$5042,3,FALSE),IF(Declaration!$I$4="German",VLOOKUP($M416,Languages!$A$1:$G$5042,4,FALSE),IF(Declaration!$I$4="Chinese",VLOOKUP($M416,Languages!$A$1:$G$5042,5,FALSE),IF(Declaration!$I$4="Japanese",VLOOKUP($M416,Languages!$A$1:$G$5042,6,FALSE),IF(Declaration!$I$4="Portugese",VLOOKUP($M416,Languages!$A$1:$G$5042,7,FALSE)))))))))</f>
        <v>Kenya</v>
      </c>
      <c r="D416" s="199"/>
      <c r="E416" s="199"/>
      <c r="H416">
        <f t="shared" si="22"/>
        <v>0</v>
      </c>
      <c r="L416" t="s">
        <v>84</v>
      </c>
      <c r="M416" t="s">
        <v>1767</v>
      </c>
      <c r="N416" t="str">
        <f t="shared" si="23"/>
        <v>Tea</v>
      </c>
      <c r="O416" t="str">
        <f t="shared" si="24"/>
        <v>Tea</v>
      </c>
    </row>
    <row r="417" spans="2:15" ht="15" x14ac:dyDescent="0.35">
      <c r="B417" s="103" t="str">
        <f>IF(L417="","",IF(Declaration!$I$4="English",L417,IF(Declaration!$I$4="French",VLOOKUP($L417,Languages!$A$1:$G$5042,2,FALSE),IF(Declaration!$I$4="Spanish",VLOOKUP($L417,Languages!$A$1:$G$5042,3,FALSE),IF(Declaration!$I$4="German",VLOOKUP($L417,Languages!$A$1:$G$5042,4,FALSE),IF(Declaration!$I$4="Chinese",VLOOKUP($L417,Languages!$A$1:$G$5042,5,FALSE),IF(Declaration!$I$4="Japanese",VLOOKUP($L417,Languages!$A$1:$G$5042,6,FALSE),IF(Declaration!$I$4="Portugese",VLOOKUP($L417,Languages!$A$1:$G$5042,7,FALSE)))))))))</f>
        <v>Tea</v>
      </c>
      <c r="C417" s="103" t="str">
        <f>IF(M417="","",IF(Declaration!$I$4="English",M417,IF(Declaration!$I$4="French",VLOOKUP($M417,Languages!$A$1:$G$5042,2,FALSE),IF(Declaration!$I$4="Spanish",VLOOKUP($M417,Languages!$A$1:$G$5042,3,FALSE),IF(Declaration!$I$4="German",VLOOKUP($M417,Languages!$A$1:$G$5042,4,FALSE),IF(Declaration!$I$4="Chinese",VLOOKUP($M417,Languages!$A$1:$G$5042,5,FALSE),IF(Declaration!$I$4="Japanese",VLOOKUP($M417,Languages!$A$1:$G$5042,6,FALSE),IF(Declaration!$I$4="Portugese",VLOOKUP($M417,Languages!$A$1:$G$5042,7,FALSE)))))))))</f>
        <v>Malawi</v>
      </c>
      <c r="D417" s="199"/>
      <c r="E417" s="199"/>
      <c r="H417">
        <f t="shared" si="22"/>
        <v>0</v>
      </c>
      <c r="L417" t="s">
        <v>84</v>
      </c>
      <c r="M417" t="s">
        <v>1864</v>
      </c>
      <c r="N417" t="str">
        <f t="shared" si="23"/>
        <v>Tea</v>
      </c>
      <c r="O417" t="str">
        <f t="shared" si="24"/>
        <v>Tea</v>
      </c>
    </row>
    <row r="418" spans="2:15" ht="15" x14ac:dyDescent="0.35">
      <c r="B418" s="103" t="str">
        <f>IF(L418="","",IF(Declaration!$I$4="English",L418,IF(Declaration!$I$4="French",VLOOKUP($L418,Languages!$A$1:$G$5042,2,FALSE),IF(Declaration!$I$4="Spanish",VLOOKUP($L418,Languages!$A$1:$G$5042,3,FALSE),IF(Declaration!$I$4="German",VLOOKUP($L418,Languages!$A$1:$G$5042,4,FALSE),IF(Declaration!$I$4="Chinese",VLOOKUP($L418,Languages!$A$1:$G$5042,5,FALSE),IF(Declaration!$I$4="Japanese",VLOOKUP($L418,Languages!$A$1:$G$5042,6,FALSE),IF(Declaration!$I$4="Portugese",VLOOKUP($L418,Languages!$A$1:$G$5042,7,FALSE)))))))))</f>
        <v>Tea</v>
      </c>
      <c r="C418" s="103" t="str">
        <f>IF(M418="","",IF(Declaration!$I$4="English",M418,IF(Declaration!$I$4="French",VLOOKUP($M418,Languages!$A$1:$G$5042,2,FALSE),IF(Declaration!$I$4="Spanish",VLOOKUP($M418,Languages!$A$1:$G$5042,3,FALSE),IF(Declaration!$I$4="German",VLOOKUP($M418,Languages!$A$1:$G$5042,4,FALSE),IF(Declaration!$I$4="Chinese",VLOOKUP($M418,Languages!$A$1:$G$5042,5,FALSE),IF(Declaration!$I$4="Japanese",VLOOKUP($M418,Languages!$A$1:$G$5042,6,FALSE),IF(Declaration!$I$4="Portugese",VLOOKUP($M418,Languages!$A$1:$G$5042,7,FALSE)))))))))</f>
        <v>Rwanda</v>
      </c>
      <c r="D418" s="199"/>
      <c r="E418" s="199"/>
      <c r="H418">
        <f t="shared" si="22"/>
        <v>0</v>
      </c>
      <c r="L418" t="s">
        <v>84</v>
      </c>
      <c r="M418" t="s">
        <v>2082</v>
      </c>
      <c r="N418" t="str">
        <f t="shared" si="23"/>
        <v>Tea</v>
      </c>
      <c r="O418" t="str">
        <f t="shared" si="24"/>
        <v>Tea</v>
      </c>
    </row>
    <row r="419" spans="2:15" ht="15" x14ac:dyDescent="0.35">
      <c r="B419" s="103" t="str">
        <f>IF(L419="","",IF(Declaration!$I$4="English",L419,IF(Declaration!$I$4="French",VLOOKUP($L419,Languages!$A$1:$G$5042,2,FALSE),IF(Declaration!$I$4="Spanish",VLOOKUP($L419,Languages!$A$1:$G$5042,3,FALSE),IF(Declaration!$I$4="German",VLOOKUP($L419,Languages!$A$1:$G$5042,4,FALSE),IF(Declaration!$I$4="Chinese",VLOOKUP($L419,Languages!$A$1:$G$5042,5,FALSE),IF(Declaration!$I$4="Japanese",VLOOKUP($L419,Languages!$A$1:$G$5042,6,FALSE),IF(Declaration!$I$4="Portugese",VLOOKUP($L419,Languages!$A$1:$G$5042,7,FALSE)))))))))</f>
        <v>Tea</v>
      </c>
      <c r="C419" s="103" t="str">
        <f>IF(M419="","",IF(Declaration!$I$4="English",M419,IF(Declaration!$I$4="French",VLOOKUP($M419,Languages!$A$1:$G$5042,2,FALSE),IF(Declaration!$I$4="Spanish",VLOOKUP($M419,Languages!$A$1:$G$5042,3,FALSE),IF(Declaration!$I$4="German",VLOOKUP($M419,Languages!$A$1:$G$5042,4,FALSE),IF(Declaration!$I$4="Chinese",VLOOKUP($M419,Languages!$A$1:$G$5042,5,FALSE),IF(Declaration!$I$4="Japanese",VLOOKUP($M419,Languages!$A$1:$G$5042,6,FALSE),IF(Declaration!$I$4="Portugese",VLOOKUP($M419,Languages!$A$1:$G$5042,7,FALSE)))))))))</f>
        <v>Tanzania</v>
      </c>
      <c r="D419" s="199"/>
      <c r="E419" s="199"/>
      <c r="H419">
        <f t="shared" si="22"/>
        <v>0</v>
      </c>
      <c r="L419" t="s">
        <v>84</v>
      </c>
      <c r="M419" t="s">
        <v>5069</v>
      </c>
      <c r="N419" t="str">
        <f t="shared" si="23"/>
        <v>Tea</v>
      </c>
      <c r="O419" t="str">
        <f t="shared" si="24"/>
        <v>Tea</v>
      </c>
    </row>
    <row r="420" spans="2:15" ht="15" x14ac:dyDescent="0.35">
      <c r="B420" s="103" t="str">
        <f>IF(L420="","",IF(Declaration!$I$4="English",L420,IF(Declaration!$I$4="French",VLOOKUP($L420,Languages!$A$1:$G$5042,2,FALSE),IF(Declaration!$I$4="Spanish",VLOOKUP($L420,Languages!$A$1:$G$5042,3,FALSE),IF(Declaration!$I$4="German",VLOOKUP($L420,Languages!$A$1:$G$5042,4,FALSE),IF(Declaration!$I$4="Chinese",VLOOKUP($L420,Languages!$A$1:$G$5042,5,FALSE),IF(Declaration!$I$4="Japanese",VLOOKUP($L420,Languages!$A$1:$G$5042,6,FALSE),IF(Declaration!$I$4="Portugese",VLOOKUP($L420,Languages!$A$1:$G$5042,7,FALSE)))))))))</f>
        <v>Tea</v>
      </c>
      <c r="C420" s="103" t="str">
        <f>IF(M420="","",IF(Declaration!$I$4="English",M420,IF(Declaration!$I$4="French",VLOOKUP($M420,Languages!$A$1:$G$5042,2,FALSE),IF(Declaration!$I$4="Spanish",VLOOKUP($M420,Languages!$A$1:$G$5042,3,FALSE),IF(Declaration!$I$4="German",VLOOKUP($M420,Languages!$A$1:$G$5042,4,FALSE),IF(Declaration!$I$4="Chinese",VLOOKUP($M420,Languages!$A$1:$G$5042,5,FALSE),IF(Declaration!$I$4="Japanese",VLOOKUP($M420,Languages!$A$1:$G$5042,6,FALSE),IF(Declaration!$I$4="Portugese",VLOOKUP($M420,Languages!$A$1:$G$5042,7,FALSE)))))))))</f>
        <v>Uganda</v>
      </c>
      <c r="D420" s="199"/>
      <c r="E420" s="199"/>
      <c r="H420">
        <f t="shared" si="22"/>
        <v>0</v>
      </c>
      <c r="L420" t="s">
        <v>84</v>
      </c>
      <c r="M420" t="s">
        <v>2308</v>
      </c>
      <c r="N420" t="str">
        <f t="shared" si="23"/>
        <v>Tea</v>
      </c>
      <c r="O420" t="str">
        <f t="shared" si="24"/>
        <v>Tea</v>
      </c>
    </row>
    <row r="421" spans="2:15" ht="15" x14ac:dyDescent="0.35">
      <c r="B421" s="103" t="str">
        <f>IF(L421="","",IF(Declaration!$I$4="English",L421,IF(Declaration!$I$4="French",VLOOKUP($L421,Languages!$A$1:$G$5042,2,FALSE),IF(Declaration!$I$4="Spanish",VLOOKUP($L421,Languages!$A$1:$G$5042,3,FALSE),IF(Declaration!$I$4="German",VLOOKUP($L421,Languages!$A$1:$G$5042,4,FALSE),IF(Declaration!$I$4="Chinese",VLOOKUP($L421,Languages!$A$1:$G$5042,5,FALSE),IF(Declaration!$I$4="Japanese",VLOOKUP($L421,Languages!$A$1:$G$5042,6,FALSE),IF(Declaration!$I$4="Portugese",VLOOKUP($L421,Languages!$A$1:$G$5042,7,FALSE)))))))))</f>
        <v>Tea</v>
      </c>
      <c r="C421" s="103" t="str">
        <f>IF(M421="","",IF(Declaration!$I$4="English",M421,IF(Declaration!$I$4="French",VLOOKUP($M421,Languages!$A$1:$G$5042,2,FALSE),IF(Declaration!$I$4="Spanish",VLOOKUP($M421,Languages!$A$1:$G$5042,3,FALSE),IF(Declaration!$I$4="German",VLOOKUP($M421,Languages!$A$1:$G$5042,4,FALSE),IF(Declaration!$I$4="Chinese",VLOOKUP($M421,Languages!$A$1:$G$5042,5,FALSE),IF(Declaration!$I$4="Japanese",VLOOKUP($M421,Languages!$A$1:$G$5042,6,FALSE),IF(Declaration!$I$4="Portugese",VLOOKUP($M421,Languages!$A$1:$G$5042,7,FALSE)))))))))</f>
        <v>Vietnam</v>
      </c>
      <c r="D421" s="199"/>
      <c r="E421" s="199"/>
      <c r="H421">
        <f t="shared" si="22"/>
        <v>0</v>
      </c>
      <c r="L421" t="s">
        <v>84</v>
      </c>
      <c r="M421" t="s">
        <v>2359</v>
      </c>
      <c r="N421" t="str">
        <f t="shared" si="23"/>
        <v>Tea</v>
      </c>
      <c r="O421" t="str">
        <f t="shared" si="24"/>
        <v>Tea</v>
      </c>
    </row>
    <row r="422" spans="2:15" ht="15" x14ac:dyDescent="0.35">
      <c r="B422" s="103" t="str">
        <f>IF(L422="","",IF(Declaration!$I$4="English",L422,IF(Declaration!$I$4="French",VLOOKUP($L422,Languages!$A$1:$G$5042,2,FALSE),IF(Declaration!$I$4="Spanish",VLOOKUP($L422,Languages!$A$1:$G$5042,3,FALSE),IF(Declaration!$I$4="German",VLOOKUP($L422,Languages!$A$1:$G$5042,4,FALSE),IF(Declaration!$I$4="Chinese",VLOOKUP($L422,Languages!$A$1:$G$5042,5,FALSE),IF(Declaration!$I$4="Japanese",VLOOKUP($L422,Languages!$A$1:$G$5042,6,FALSE),IF(Declaration!$I$4="Portugese",VLOOKUP($L422,Languages!$A$1:$G$5042,7,FALSE)))))))))</f>
        <v>Teak</v>
      </c>
      <c r="C422" s="103" t="str">
        <f>IF(M422="","",IF(Declaration!$I$4="English",M422,IF(Declaration!$I$4="French",VLOOKUP($M422,Languages!$A$1:$G$5042,2,FALSE),IF(Declaration!$I$4="Spanish",VLOOKUP($M422,Languages!$A$1:$G$5042,3,FALSE),IF(Declaration!$I$4="German",VLOOKUP($M422,Languages!$A$1:$G$5042,4,FALSE),IF(Declaration!$I$4="Chinese",VLOOKUP($M422,Languages!$A$1:$G$5042,5,FALSE),IF(Declaration!$I$4="Japanese",VLOOKUP($M422,Languages!$A$1:$G$5042,6,FALSE),IF(Declaration!$I$4="Portugese",VLOOKUP($M422,Languages!$A$1:$G$5042,7,FALSE)))))))))</f>
        <v>Burma</v>
      </c>
      <c r="D422" s="199"/>
      <c r="E422" s="199"/>
      <c r="H422">
        <f t="shared" si="22"/>
        <v>0</v>
      </c>
      <c r="L422" t="s">
        <v>85</v>
      </c>
      <c r="M422" t="s">
        <v>5038</v>
      </c>
      <c r="N422" t="str">
        <f t="shared" si="23"/>
        <v>Teak</v>
      </c>
      <c r="O422" t="str">
        <f t="shared" si="24"/>
        <v>Teak</v>
      </c>
    </row>
    <row r="423" spans="2:15" ht="15" x14ac:dyDescent="0.35">
      <c r="B423" s="103" t="str">
        <f>IF(L423="","",IF(Declaration!$I$4="English",L423,IF(Declaration!$I$4="French",VLOOKUP($L423,Languages!$A$1:$G$5042,2,FALSE),IF(Declaration!$I$4="Spanish",VLOOKUP($L423,Languages!$A$1:$G$5042,3,FALSE),IF(Declaration!$I$4="German",VLOOKUP($L423,Languages!$A$1:$G$5042,4,FALSE),IF(Declaration!$I$4="Chinese",VLOOKUP($L423,Languages!$A$1:$G$5042,5,FALSE),IF(Declaration!$I$4="Japanese",VLOOKUP($L423,Languages!$A$1:$G$5042,6,FALSE),IF(Declaration!$I$4="Portugese",VLOOKUP($L423,Languages!$A$1:$G$5042,7,FALSE)))))))))</f>
        <v>Textiles</v>
      </c>
      <c r="C423" s="103" t="str">
        <f>IF(M423="","",IF(Declaration!$I$4="English",M423,IF(Declaration!$I$4="French",VLOOKUP($M423,Languages!$A$1:$G$5042,2,FALSE),IF(Declaration!$I$4="Spanish",VLOOKUP($M423,Languages!$A$1:$G$5042,3,FALSE),IF(Declaration!$I$4="German",VLOOKUP($M423,Languages!$A$1:$G$5042,4,FALSE),IF(Declaration!$I$4="Chinese",VLOOKUP($M423,Languages!$A$1:$G$5042,5,FALSE),IF(Declaration!$I$4="Japanese",VLOOKUP($M423,Languages!$A$1:$G$5042,6,FALSE),IF(Declaration!$I$4="Portugese",VLOOKUP($M423,Languages!$A$1:$G$5042,7,FALSE)))))))))</f>
        <v>Bangladesh</v>
      </c>
      <c r="D423" s="199"/>
      <c r="E423" s="199"/>
      <c r="H423">
        <f t="shared" si="22"/>
        <v>0</v>
      </c>
      <c r="L423" t="s">
        <v>135</v>
      </c>
      <c r="M423" t="s">
        <v>1329</v>
      </c>
      <c r="N423" t="str">
        <f t="shared" si="23"/>
        <v>Textiles</v>
      </c>
      <c r="O423" t="str">
        <f t="shared" si="24"/>
        <v>Textiles</v>
      </c>
    </row>
    <row r="424" spans="2:15" ht="15" x14ac:dyDescent="0.35">
      <c r="B424" s="103" t="str">
        <f>IF(L424="","",IF(Declaration!$I$4="English",L424,IF(Declaration!$I$4="French",VLOOKUP($L424,Languages!$A$1:$G$5042,2,FALSE),IF(Declaration!$I$4="Spanish",VLOOKUP($L424,Languages!$A$1:$G$5042,3,FALSE),IF(Declaration!$I$4="German",VLOOKUP($L424,Languages!$A$1:$G$5042,4,FALSE),IF(Declaration!$I$4="Chinese",VLOOKUP($L424,Languages!$A$1:$G$5042,5,FALSE),IF(Declaration!$I$4="Japanese",VLOOKUP($L424,Languages!$A$1:$G$5042,6,FALSE),IF(Declaration!$I$4="Portugese",VLOOKUP($L424,Languages!$A$1:$G$5042,7,FALSE)))))))))</f>
        <v>Textiles</v>
      </c>
      <c r="C424" s="103" t="str">
        <f>IF(M424="","",IF(Declaration!$I$4="English",M424,IF(Declaration!$I$4="French",VLOOKUP($M424,Languages!$A$1:$G$5042,2,FALSE),IF(Declaration!$I$4="Spanish",VLOOKUP($M424,Languages!$A$1:$G$5042,3,FALSE),IF(Declaration!$I$4="German",VLOOKUP($M424,Languages!$A$1:$G$5042,4,FALSE),IF(Declaration!$I$4="Chinese",VLOOKUP($M424,Languages!$A$1:$G$5042,5,FALSE),IF(Declaration!$I$4="Japanese",VLOOKUP($M424,Languages!$A$1:$G$5042,6,FALSE),IF(Declaration!$I$4="Portugese",VLOOKUP($M424,Languages!$A$1:$G$5042,7,FALSE)))))))))</f>
        <v>Cambodia</v>
      </c>
      <c r="D424" s="199"/>
      <c r="E424" s="199"/>
      <c r="H424">
        <f t="shared" si="22"/>
        <v>0</v>
      </c>
      <c r="L424" t="s">
        <v>135</v>
      </c>
      <c r="M424" t="s">
        <v>1412</v>
      </c>
      <c r="N424" t="str">
        <f t="shared" si="23"/>
        <v>Textiles</v>
      </c>
      <c r="O424" t="str">
        <f t="shared" si="24"/>
        <v>Textiles</v>
      </c>
    </row>
    <row r="425" spans="2:15" ht="15" x14ac:dyDescent="0.35">
      <c r="B425" s="103" t="str">
        <f>IF(L425="","",IF(Declaration!$I$4="English",L425,IF(Declaration!$I$4="French",VLOOKUP($L425,Languages!$A$1:$G$5042,2,FALSE),IF(Declaration!$I$4="Spanish",VLOOKUP($L425,Languages!$A$1:$G$5042,3,FALSE),IF(Declaration!$I$4="German",VLOOKUP($L425,Languages!$A$1:$G$5042,4,FALSE),IF(Declaration!$I$4="Chinese",VLOOKUP($L425,Languages!$A$1:$G$5042,5,FALSE),IF(Declaration!$I$4="Japanese",VLOOKUP($L425,Languages!$A$1:$G$5042,6,FALSE),IF(Declaration!$I$4="Portugese",VLOOKUP($L425,Languages!$A$1:$G$5042,7,FALSE)))))))))</f>
        <v>Textiles</v>
      </c>
      <c r="C425" s="103" t="str">
        <f>IF(M425="","",IF(Declaration!$I$4="English",M425,IF(Declaration!$I$4="French",VLOOKUP($M425,Languages!$A$1:$G$5042,2,FALSE),IF(Declaration!$I$4="Spanish",VLOOKUP($M425,Languages!$A$1:$G$5042,3,FALSE),IF(Declaration!$I$4="German",VLOOKUP($M425,Languages!$A$1:$G$5042,4,FALSE),IF(Declaration!$I$4="Chinese",VLOOKUP($M425,Languages!$A$1:$G$5042,5,FALSE),IF(Declaration!$I$4="Japanese",VLOOKUP($M425,Languages!$A$1:$G$5042,6,FALSE),IF(Declaration!$I$4="Portugese",VLOOKUP($M425,Languages!$A$1:$G$5042,7,FALSE)))))))))</f>
        <v>China</v>
      </c>
      <c r="D425" s="199"/>
      <c r="E425" s="199"/>
      <c r="H425">
        <f t="shared" si="22"/>
        <v>0</v>
      </c>
      <c r="L425" t="s">
        <v>135</v>
      </c>
      <c r="M425" t="s">
        <v>1448</v>
      </c>
      <c r="N425" t="str">
        <f t="shared" si="23"/>
        <v>Textiles</v>
      </c>
      <c r="O425" t="str">
        <f t="shared" si="24"/>
        <v>Textiles</v>
      </c>
    </row>
    <row r="426" spans="2:15" ht="15" x14ac:dyDescent="0.35">
      <c r="B426" s="103" t="str">
        <f>IF(L426="","",IF(Declaration!$I$4="English",L426,IF(Declaration!$I$4="French",VLOOKUP($L426,Languages!$A$1:$G$5042,2,FALSE),IF(Declaration!$I$4="Spanish",VLOOKUP($L426,Languages!$A$1:$G$5042,3,FALSE),IF(Declaration!$I$4="German",VLOOKUP($L426,Languages!$A$1:$G$5042,4,FALSE),IF(Declaration!$I$4="Chinese",VLOOKUP($L426,Languages!$A$1:$G$5042,5,FALSE),IF(Declaration!$I$4="Japanese",VLOOKUP($L426,Languages!$A$1:$G$5042,6,FALSE),IF(Declaration!$I$4="Portugese",VLOOKUP($L426,Languages!$A$1:$G$5042,7,FALSE)))))))))</f>
        <v>Textiles</v>
      </c>
      <c r="C426" s="103" t="str">
        <f>IF(M426="","",IF(Declaration!$I$4="English",M426,IF(Declaration!$I$4="French",VLOOKUP($M426,Languages!$A$1:$G$5042,2,FALSE),IF(Declaration!$I$4="Spanish",VLOOKUP($M426,Languages!$A$1:$G$5042,3,FALSE),IF(Declaration!$I$4="German",VLOOKUP($M426,Languages!$A$1:$G$5042,4,FALSE),IF(Declaration!$I$4="Chinese",VLOOKUP($M426,Languages!$A$1:$G$5042,5,FALSE),IF(Declaration!$I$4="Japanese",VLOOKUP($M426,Languages!$A$1:$G$5042,6,FALSE),IF(Declaration!$I$4="Portugese",VLOOKUP($M426,Languages!$A$1:$G$5042,7,FALSE)))))))))</f>
        <v>Ghana</v>
      </c>
      <c r="D426" s="199"/>
      <c r="E426" s="199"/>
      <c r="H426">
        <f t="shared" si="22"/>
        <v>0</v>
      </c>
      <c r="L426" t="s">
        <v>135</v>
      </c>
      <c r="M426" t="s">
        <v>1643</v>
      </c>
      <c r="N426" t="str">
        <f t="shared" si="23"/>
        <v>Textiles</v>
      </c>
      <c r="O426" t="str">
        <f t="shared" si="24"/>
        <v>Textiles</v>
      </c>
    </row>
    <row r="427" spans="2:15" ht="15" x14ac:dyDescent="0.35">
      <c r="B427" s="103" t="str">
        <f>IF(L427="","",IF(Declaration!$I$4="English",L427,IF(Declaration!$I$4="French",VLOOKUP($L427,Languages!$A$1:$G$5042,2,FALSE),IF(Declaration!$I$4="Spanish",VLOOKUP($L427,Languages!$A$1:$G$5042,3,FALSE),IF(Declaration!$I$4="German",VLOOKUP($L427,Languages!$A$1:$G$5042,4,FALSE),IF(Declaration!$I$4="Chinese",VLOOKUP($L427,Languages!$A$1:$G$5042,5,FALSE),IF(Declaration!$I$4="Japanese",VLOOKUP($L427,Languages!$A$1:$G$5042,6,FALSE),IF(Declaration!$I$4="Portugese",VLOOKUP($L427,Languages!$A$1:$G$5042,7,FALSE)))))))))</f>
        <v>Textiles</v>
      </c>
      <c r="C427" s="103" t="str">
        <f>IF(M427="","",IF(Declaration!$I$4="English",M427,IF(Declaration!$I$4="French",VLOOKUP($M427,Languages!$A$1:$G$5042,2,FALSE),IF(Declaration!$I$4="Spanish",VLOOKUP($M427,Languages!$A$1:$G$5042,3,FALSE),IF(Declaration!$I$4="German",VLOOKUP($M427,Languages!$A$1:$G$5042,4,FALSE),IF(Declaration!$I$4="Chinese",VLOOKUP($M427,Languages!$A$1:$G$5042,5,FALSE),IF(Declaration!$I$4="Japanese",VLOOKUP($M427,Languages!$A$1:$G$5042,6,FALSE),IF(Declaration!$I$4="Portugese",VLOOKUP($M427,Languages!$A$1:$G$5042,7,FALSE)))))))))</f>
        <v>North Korea</v>
      </c>
      <c r="D427" s="199"/>
      <c r="E427" s="199"/>
      <c r="H427">
        <f t="shared" si="22"/>
        <v>0</v>
      </c>
      <c r="L427" t="s">
        <v>135</v>
      </c>
      <c r="M427" t="s">
        <v>5055</v>
      </c>
      <c r="N427" t="str">
        <f t="shared" si="23"/>
        <v>Textiles</v>
      </c>
      <c r="O427" t="str">
        <f t="shared" si="24"/>
        <v>Textiles</v>
      </c>
    </row>
    <row r="428" spans="2:15" ht="15" x14ac:dyDescent="0.35">
      <c r="B428" s="103" t="str">
        <f>IF(L428="","",IF(Declaration!$I$4="English",L428,IF(Declaration!$I$4="French",VLOOKUP($L428,Languages!$A$1:$G$5042,2,FALSE),IF(Declaration!$I$4="Spanish",VLOOKUP($L428,Languages!$A$1:$G$5042,3,FALSE),IF(Declaration!$I$4="German",VLOOKUP($L428,Languages!$A$1:$G$5042,4,FALSE),IF(Declaration!$I$4="Chinese",VLOOKUP($L428,Languages!$A$1:$G$5042,5,FALSE),IF(Declaration!$I$4="Japanese",VLOOKUP($L428,Languages!$A$1:$G$5042,6,FALSE),IF(Declaration!$I$4="Portugese",VLOOKUP($L428,Languages!$A$1:$G$5042,7,FALSE)))))))))</f>
        <v>Textiles</v>
      </c>
      <c r="C428" s="103" t="str">
        <f>IF(M428="","",IF(Declaration!$I$4="English",M428,IF(Declaration!$I$4="French",VLOOKUP($M428,Languages!$A$1:$G$5042,2,FALSE),IF(Declaration!$I$4="Spanish",VLOOKUP($M428,Languages!$A$1:$G$5042,3,FALSE),IF(Declaration!$I$4="German",VLOOKUP($M428,Languages!$A$1:$G$5042,4,FALSE),IF(Declaration!$I$4="Chinese",VLOOKUP($M428,Languages!$A$1:$G$5042,5,FALSE),IF(Declaration!$I$4="Japanese",VLOOKUP($M428,Languages!$A$1:$G$5042,6,FALSE),IF(Declaration!$I$4="Portugese",VLOOKUP($M428,Languages!$A$1:$G$5042,7,FALSE)))))))))</f>
        <v>Pakistan</v>
      </c>
      <c r="D428" s="199"/>
      <c r="E428" s="199"/>
      <c r="H428">
        <f t="shared" si="22"/>
        <v>0</v>
      </c>
      <c r="L428" t="s">
        <v>135</v>
      </c>
      <c r="M428" t="s">
        <v>2012</v>
      </c>
      <c r="N428" t="str">
        <f t="shared" si="23"/>
        <v>Textiles</v>
      </c>
      <c r="O428" t="str">
        <f t="shared" si="24"/>
        <v>Textiles</v>
      </c>
    </row>
    <row r="429" spans="2:15" ht="15" x14ac:dyDescent="0.35">
      <c r="B429" s="103" t="str">
        <f>IF(L429="","",IF(Declaration!$I$4="English",L429,IF(Declaration!$I$4="French",VLOOKUP($L429,Languages!$A$1:$G$5042,2,FALSE),IF(Declaration!$I$4="Spanish",VLOOKUP($L429,Languages!$A$1:$G$5042,3,FALSE),IF(Declaration!$I$4="German",VLOOKUP($L429,Languages!$A$1:$G$5042,4,FALSE),IF(Declaration!$I$4="Chinese",VLOOKUP($L429,Languages!$A$1:$G$5042,5,FALSE),IF(Declaration!$I$4="Japanese",VLOOKUP($L429,Languages!$A$1:$G$5042,6,FALSE),IF(Declaration!$I$4="Portugese",VLOOKUP($L429,Languages!$A$1:$G$5042,7,FALSE)))))))))</f>
        <v>Textiles</v>
      </c>
      <c r="C429" s="103" t="str">
        <f>IF(M429="","",IF(Declaration!$I$4="English",M429,IF(Declaration!$I$4="French",VLOOKUP($M429,Languages!$A$1:$G$5042,2,FALSE),IF(Declaration!$I$4="Spanish",VLOOKUP($M429,Languages!$A$1:$G$5042,3,FALSE),IF(Declaration!$I$4="German",VLOOKUP($M429,Languages!$A$1:$G$5042,4,FALSE),IF(Declaration!$I$4="Chinese",VLOOKUP($M429,Languages!$A$1:$G$5042,5,FALSE),IF(Declaration!$I$4="Japanese",VLOOKUP($M429,Languages!$A$1:$G$5042,6,FALSE),IF(Declaration!$I$4="Portugese",VLOOKUP($M429,Languages!$A$1:$G$5042,7,FALSE)))))))))</f>
        <v>Vietnam</v>
      </c>
      <c r="D429" s="199"/>
      <c r="E429" s="199"/>
      <c r="H429">
        <f t="shared" si="22"/>
        <v>0</v>
      </c>
      <c r="L429" t="s">
        <v>135</v>
      </c>
      <c r="M429" t="s">
        <v>2359</v>
      </c>
      <c r="N429" t="str">
        <f t="shared" si="23"/>
        <v>Textiles</v>
      </c>
      <c r="O429" t="str">
        <f t="shared" si="24"/>
        <v>Textiles</v>
      </c>
    </row>
    <row r="430" spans="2:15" ht="15" x14ac:dyDescent="0.35">
      <c r="B430" s="103" t="str">
        <f>IF(L430="","",IF(Declaration!$I$4="English",L430,IF(Declaration!$I$4="French",VLOOKUP($L430,Languages!$A$1:$G$5042,2,FALSE),IF(Declaration!$I$4="Spanish",VLOOKUP($L430,Languages!$A$1:$G$5042,3,FALSE),IF(Declaration!$I$4="German",VLOOKUP($L430,Languages!$A$1:$G$5042,4,FALSE),IF(Declaration!$I$4="Chinese",VLOOKUP($L430,Languages!$A$1:$G$5042,5,FALSE),IF(Declaration!$I$4="Japanese",VLOOKUP($L430,Languages!$A$1:$G$5042,6,FALSE),IF(Declaration!$I$4="Portugese",VLOOKUP($L430,Languages!$A$1:$G$5042,7,FALSE)))))))))</f>
        <v>Textiles (hand-woven)</v>
      </c>
      <c r="C430" s="103" t="str">
        <f>IF(M430="","",IF(Declaration!$I$4="English",M430,IF(Declaration!$I$4="French",VLOOKUP($M430,Languages!$A$1:$G$5042,2,FALSE),IF(Declaration!$I$4="Spanish",VLOOKUP($M430,Languages!$A$1:$G$5042,3,FALSE),IF(Declaration!$I$4="German",VLOOKUP($M430,Languages!$A$1:$G$5042,4,FALSE),IF(Declaration!$I$4="Chinese",VLOOKUP($M430,Languages!$A$1:$G$5042,5,FALSE),IF(Declaration!$I$4="Japanese",VLOOKUP($M430,Languages!$A$1:$G$5042,6,FALSE),IF(Declaration!$I$4="Portugese",VLOOKUP($M430,Languages!$A$1:$G$5042,7,FALSE)))))))))</f>
        <v>Ethiopia</v>
      </c>
      <c r="D430" s="199"/>
      <c r="E430" s="199"/>
      <c r="H430">
        <f t="shared" si="22"/>
        <v>0</v>
      </c>
      <c r="L430" t="s">
        <v>136</v>
      </c>
      <c r="M430" t="s">
        <v>1592</v>
      </c>
      <c r="N430" t="str">
        <f t="shared" si="23"/>
        <v>Textiles (hand-woven)</v>
      </c>
      <c r="O430" t="str">
        <f t="shared" si="24"/>
        <v>Textiles (hand-woven)</v>
      </c>
    </row>
    <row r="431" spans="2:15" ht="15" x14ac:dyDescent="0.35">
      <c r="B431" s="103" t="str">
        <f>IF(L431="","",IF(Declaration!$I$4="English",L431,IF(Declaration!$I$4="French",VLOOKUP($L431,Languages!$A$1:$G$5042,2,FALSE),IF(Declaration!$I$4="Spanish",VLOOKUP($L431,Languages!$A$1:$G$5042,3,FALSE),IF(Declaration!$I$4="German",VLOOKUP($L431,Languages!$A$1:$G$5042,4,FALSE),IF(Declaration!$I$4="Chinese",VLOOKUP($L431,Languages!$A$1:$G$5042,5,FALSE),IF(Declaration!$I$4="Japanese",VLOOKUP($L431,Languages!$A$1:$G$5042,6,FALSE),IF(Declaration!$I$4="Portugese",VLOOKUP($L431,Languages!$A$1:$G$5042,7,FALSE)))))))))</f>
        <v>Textiles (jute)</v>
      </c>
      <c r="C431" s="103" t="str">
        <f>IF(M431="","",IF(Declaration!$I$4="English",M431,IF(Declaration!$I$4="French",VLOOKUP($M431,Languages!$A$1:$G$5042,2,FALSE),IF(Declaration!$I$4="Spanish",VLOOKUP($M431,Languages!$A$1:$G$5042,3,FALSE),IF(Declaration!$I$4="German",VLOOKUP($M431,Languages!$A$1:$G$5042,4,FALSE),IF(Declaration!$I$4="Chinese",VLOOKUP($M431,Languages!$A$1:$G$5042,5,FALSE),IF(Declaration!$I$4="Japanese",VLOOKUP($M431,Languages!$A$1:$G$5042,6,FALSE),IF(Declaration!$I$4="Portugese",VLOOKUP($M431,Languages!$A$1:$G$5042,7,FALSE)))))))))</f>
        <v>Bangladesh</v>
      </c>
      <c r="D431" s="199"/>
      <c r="E431" s="199"/>
      <c r="H431">
        <f t="shared" si="22"/>
        <v>0</v>
      </c>
      <c r="L431" t="s">
        <v>137</v>
      </c>
      <c r="M431" t="s">
        <v>1329</v>
      </c>
      <c r="N431" t="str">
        <f t="shared" si="23"/>
        <v>Textiles (jute)</v>
      </c>
      <c r="O431" t="str">
        <f t="shared" si="24"/>
        <v>Textiles (jute)</v>
      </c>
    </row>
    <row r="432" spans="2:15" ht="15" x14ac:dyDescent="0.35">
      <c r="B432" s="103" t="str">
        <f>IF(L432="","",IF(Declaration!$I$4="English",L432,IF(Declaration!$I$4="French",VLOOKUP($L432,Languages!$A$1:$G$5042,2,FALSE),IF(Declaration!$I$4="Spanish",VLOOKUP($L432,Languages!$A$1:$G$5042,3,FALSE),IF(Declaration!$I$4="German",VLOOKUP($L432,Languages!$A$1:$G$5042,4,FALSE),IF(Declaration!$I$4="Chinese",VLOOKUP($L432,Languages!$A$1:$G$5042,5,FALSE),IF(Declaration!$I$4="Japanese",VLOOKUP($L432,Languages!$A$1:$G$5042,6,FALSE),IF(Declaration!$I$4="Portugese",VLOOKUP($L432,Languages!$A$1:$G$5042,7,FALSE)))))))))</f>
        <v>Thread/Yarn</v>
      </c>
      <c r="C432" s="103" t="str">
        <f>IF(M432="","",IF(Declaration!$I$4="English",M432,IF(Declaration!$I$4="French",VLOOKUP($M432,Languages!$A$1:$G$5042,2,FALSE),IF(Declaration!$I$4="Spanish",VLOOKUP($M432,Languages!$A$1:$G$5042,3,FALSE),IF(Declaration!$I$4="German",VLOOKUP($M432,Languages!$A$1:$G$5042,4,FALSE),IF(Declaration!$I$4="Chinese",VLOOKUP($M432,Languages!$A$1:$G$5042,5,FALSE),IF(Declaration!$I$4="Japanese",VLOOKUP($M432,Languages!$A$1:$G$5042,6,FALSE),IF(Declaration!$I$4="Portugese",VLOOKUP($M432,Languages!$A$1:$G$5042,7,FALSE)))))))))</f>
        <v>China</v>
      </c>
      <c r="D432" s="199"/>
      <c r="E432" s="199"/>
      <c r="H432">
        <f t="shared" si="22"/>
        <v>0</v>
      </c>
      <c r="L432" t="s">
        <v>138</v>
      </c>
      <c r="M432" t="s">
        <v>1448</v>
      </c>
      <c r="N432" t="str">
        <f t="shared" si="23"/>
        <v>Thread/Yarn</v>
      </c>
      <c r="O432" t="str">
        <f t="shared" si="24"/>
        <v>Thread/Yarn</v>
      </c>
    </row>
    <row r="433" spans="2:15" ht="15" x14ac:dyDescent="0.35">
      <c r="B433" s="103" t="str">
        <f>IF(L433="","",IF(Declaration!$I$4="English",L433,IF(Declaration!$I$4="French",VLOOKUP($L433,Languages!$A$1:$G$5042,2,FALSE),IF(Declaration!$I$4="Spanish",VLOOKUP($L433,Languages!$A$1:$G$5042,3,FALSE),IF(Declaration!$I$4="German",VLOOKUP($L433,Languages!$A$1:$G$5042,4,FALSE),IF(Declaration!$I$4="Chinese",VLOOKUP($L433,Languages!$A$1:$G$5042,5,FALSE),IF(Declaration!$I$4="Japanese",VLOOKUP($L433,Languages!$A$1:$G$5042,6,FALSE),IF(Declaration!$I$4="Portugese",VLOOKUP($L433,Languages!$A$1:$G$5042,7,FALSE)))))))))</f>
        <v>Thread/Yarn</v>
      </c>
      <c r="C433" s="103" t="str">
        <f>IF(M433="","",IF(Declaration!$I$4="English",M433,IF(Declaration!$I$4="French",VLOOKUP($M433,Languages!$A$1:$G$5042,2,FALSE),IF(Declaration!$I$4="Spanish",VLOOKUP($M433,Languages!$A$1:$G$5042,3,FALSE),IF(Declaration!$I$4="German",VLOOKUP($M433,Languages!$A$1:$G$5042,4,FALSE),IF(Declaration!$I$4="Chinese",VLOOKUP($M433,Languages!$A$1:$G$5042,5,FALSE),IF(Declaration!$I$4="Japanese",VLOOKUP($M433,Languages!$A$1:$G$5042,6,FALSE),IF(Declaration!$I$4="Portugese",VLOOKUP($M433,Languages!$A$1:$G$5042,7,FALSE)))))))))</f>
        <v>India</v>
      </c>
      <c r="D433" s="199"/>
      <c r="E433" s="199"/>
      <c r="H433">
        <f t="shared" si="22"/>
        <v>0</v>
      </c>
      <c r="L433" t="s">
        <v>138</v>
      </c>
      <c r="M433" t="s">
        <v>1703</v>
      </c>
      <c r="N433" t="str">
        <f t="shared" si="23"/>
        <v>Thread/Yarn</v>
      </c>
      <c r="O433" t="str">
        <f t="shared" si="24"/>
        <v>Thread/Yarn</v>
      </c>
    </row>
    <row r="434" spans="2:15" ht="15" x14ac:dyDescent="0.35">
      <c r="B434" s="103" t="str">
        <f>IF(L434="","",IF(Declaration!$I$4="English",L434,IF(Declaration!$I$4="French",VLOOKUP($L434,Languages!$A$1:$G$5042,2,FALSE),IF(Declaration!$I$4="Spanish",VLOOKUP($L434,Languages!$A$1:$G$5042,3,FALSE),IF(Declaration!$I$4="German",VLOOKUP($L434,Languages!$A$1:$G$5042,4,FALSE),IF(Declaration!$I$4="Chinese",VLOOKUP($L434,Languages!$A$1:$G$5042,5,FALSE),IF(Declaration!$I$4="Japanese",VLOOKUP($L434,Languages!$A$1:$G$5042,6,FALSE),IF(Declaration!$I$4="Portugese",VLOOKUP($L434,Languages!$A$1:$G$5042,7,FALSE)))))))))</f>
        <v>Tilapia (fish)</v>
      </c>
      <c r="C434" s="103" t="str">
        <f>IF(M434="","",IF(Declaration!$I$4="English",M434,IF(Declaration!$I$4="French",VLOOKUP($M434,Languages!$A$1:$G$5042,2,FALSE),IF(Declaration!$I$4="Spanish",VLOOKUP($M434,Languages!$A$1:$G$5042,3,FALSE),IF(Declaration!$I$4="German",VLOOKUP($M434,Languages!$A$1:$G$5042,4,FALSE),IF(Declaration!$I$4="Chinese",VLOOKUP($M434,Languages!$A$1:$G$5042,5,FALSE),IF(Declaration!$I$4="Japanese",VLOOKUP($M434,Languages!$A$1:$G$5042,6,FALSE),IF(Declaration!$I$4="Portugese",VLOOKUP($M434,Languages!$A$1:$G$5042,7,FALSE)))))))))</f>
        <v>Ghana</v>
      </c>
      <c r="D434" s="199"/>
      <c r="E434" s="199"/>
      <c r="H434">
        <f t="shared" si="22"/>
        <v>0</v>
      </c>
      <c r="L434" t="s">
        <v>86</v>
      </c>
      <c r="M434" t="s">
        <v>1643</v>
      </c>
      <c r="N434" t="str">
        <f t="shared" si="23"/>
        <v>Tilapia (fish)</v>
      </c>
      <c r="O434" t="str">
        <f t="shared" si="24"/>
        <v>Tilapia (fish)</v>
      </c>
    </row>
    <row r="435" spans="2:15" ht="15" x14ac:dyDescent="0.35">
      <c r="B435" s="103" t="str">
        <f>IF(L435="","",IF(Declaration!$I$4="English",L435,IF(Declaration!$I$4="French",VLOOKUP($L435,Languages!$A$1:$G$5042,2,FALSE),IF(Declaration!$I$4="Spanish",VLOOKUP($L435,Languages!$A$1:$G$5042,3,FALSE),IF(Declaration!$I$4="German",VLOOKUP($L435,Languages!$A$1:$G$5042,4,FALSE),IF(Declaration!$I$4="Chinese",VLOOKUP($L435,Languages!$A$1:$G$5042,5,FALSE),IF(Declaration!$I$4="Japanese",VLOOKUP($L435,Languages!$A$1:$G$5042,6,FALSE),IF(Declaration!$I$4="Portugese",VLOOKUP($L435,Languages!$A$1:$G$5042,7,FALSE)))))))))</f>
        <v>Timber</v>
      </c>
      <c r="C435" s="103" t="str">
        <f>IF(M435="","",IF(Declaration!$I$4="English",M435,IF(Declaration!$I$4="French",VLOOKUP($M435,Languages!$A$1:$G$5042,2,FALSE),IF(Declaration!$I$4="Spanish",VLOOKUP($M435,Languages!$A$1:$G$5042,3,FALSE),IF(Declaration!$I$4="German",VLOOKUP($M435,Languages!$A$1:$G$5042,4,FALSE),IF(Declaration!$I$4="Chinese",VLOOKUP($M435,Languages!$A$1:$G$5042,5,FALSE),IF(Declaration!$I$4="Japanese",VLOOKUP($M435,Languages!$A$1:$G$5042,6,FALSE),IF(Declaration!$I$4="Portugese",VLOOKUP($M435,Languages!$A$1:$G$5042,7,FALSE)))))))))</f>
        <v>Brazil</v>
      </c>
      <c r="D435" s="199"/>
      <c r="E435" s="199"/>
      <c r="H435">
        <f t="shared" si="22"/>
        <v>0</v>
      </c>
      <c r="L435" t="s">
        <v>87</v>
      </c>
      <c r="M435" t="s">
        <v>1383</v>
      </c>
      <c r="N435" t="str">
        <f t="shared" si="23"/>
        <v>Timber</v>
      </c>
      <c r="O435" t="str">
        <f t="shared" si="24"/>
        <v>Timber</v>
      </c>
    </row>
    <row r="436" spans="2:15" ht="15" x14ac:dyDescent="0.35">
      <c r="B436" s="103" t="str">
        <f>IF(L436="","",IF(Declaration!$I$4="English",L436,IF(Declaration!$I$4="French",VLOOKUP($L436,Languages!$A$1:$G$5042,2,FALSE),IF(Declaration!$I$4="Spanish",VLOOKUP($L436,Languages!$A$1:$G$5042,3,FALSE),IF(Declaration!$I$4="German",VLOOKUP($L436,Languages!$A$1:$G$5042,4,FALSE),IF(Declaration!$I$4="Chinese",VLOOKUP($L436,Languages!$A$1:$G$5042,5,FALSE),IF(Declaration!$I$4="Japanese",VLOOKUP($L436,Languages!$A$1:$G$5042,6,FALSE),IF(Declaration!$I$4="Portugese",VLOOKUP($L436,Languages!$A$1:$G$5042,7,FALSE)))))))))</f>
        <v>Timber</v>
      </c>
      <c r="C436" s="103" t="str">
        <f>IF(M436="","",IF(Declaration!$I$4="English",M436,IF(Declaration!$I$4="French",VLOOKUP($M436,Languages!$A$1:$G$5042,2,FALSE),IF(Declaration!$I$4="Spanish",VLOOKUP($M436,Languages!$A$1:$G$5042,3,FALSE),IF(Declaration!$I$4="German",VLOOKUP($M436,Languages!$A$1:$G$5042,4,FALSE),IF(Declaration!$I$4="Chinese",VLOOKUP($M436,Languages!$A$1:$G$5042,5,FALSE),IF(Declaration!$I$4="Japanese",VLOOKUP($M436,Languages!$A$1:$G$5042,6,FALSE),IF(Declaration!$I$4="Portugese",VLOOKUP($M436,Languages!$A$1:$G$5042,7,FALSE)))))))))</f>
        <v>Cambodia</v>
      </c>
      <c r="D436" s="199"/>
      <c r="E436" s="199"/>
      <c r="H436">
        <f t="shared" si="22"/>
        <v>0</v>
      </c>
      <c r="L436" t="s">
        <v>87</v>
      </c>
      <c r="M436" t="s">
        <v>1412</v>
      </c>
      <c r="N436" t="str">
        <f t="shared" si="23"/>
        <v>Timber</v>
      </c>
      <c r="O436" t="str">
        <f t="shared" si="24"/>
        <v>Timber</v>
      </c>
    </row>
    <row r="437" spans="2:15" ht="15" x14ac:dyDescent="0.35">
      <c r="B437" s="103" t="str">
        <f>IF(L437="","",IF(Declaration!$I$4="English",L437,IF(Declaration!$I$4="French",VLOOKUP($L437,Languages!$A$1:$G$5042,2,FALSE),IF(Declaration!$I$4="Spanish",VLOOKUP($L437,Languages!$A$1:$G$5042,3,FALSE),IF(Declaration!$I$4="German",VLOOKUP($L437,Languages!$A$1:$G$5042,4,FALSE),IF(Declaration!$I$4="Chinese",VLOOKUP($L437,Languages!$A$1:$G$5042,5,FALSE),IF(Declaration!$I$4="Japanese",VLOOKUP($L437,Languages!$A$1:$G$5042,6,FALSE),IF(Declaration!$I$4="Portugese",VLOOKUP($L437,Languages!$A$1:$G$5042,7,FALSE)))))))))</f>
        <v>Timber</v>
      </c>
      <c r="C437" s="103" t="str">
        <f>IF(M437="","",IF(Declaration!$I$4="English",M437,IF(Declaration!$I$4="French",VLOOKUP($M437,Languages!$A$1:$G$5042,2,FALSE),IF(Declaration!$I$4="Spanish",VLOOKUP($M437,Languages!$A$1:$G$5042,3,FALSE),IF(Declaration!$I$4="German",VLOOKUP($M437,Languages!$A$1:$G$5042,4,FALSE),IF(Declaration!$I$4="Chinese",VLOOKUP($M437,Languages!$A$1:$G$5042,5,FALSE),IF(Declaration!$I$4="Japanese",VLOOKUP($M437,Languages!$A$1:$G$5042,6,FALSE),IF(Declaration!$I$4="Portugese",VLOOKUP($M437,Languages!$A$1:$G$5042,7,FALSE)))))))))</f>
        <v>North Korea</v>
      </c>
      <c r="D437" s="199"/>
      <c r="E437" s="199"/>
      <c r="H437">
        <f t="shared" si="22"/>
        <v>0</v>
      </c>
      <c r="L437" t="s">
        <v>87</v>
      </c>
      <c r="M437" t="s">
        <v>5055</v>
      </c>
      <c r="N437" t="str">
        <f t="shared" si="23"/>
        <v>Timber</v>
      </c>
      <c r="O437" t="str">
        <f t="shared" si="24"/>
        <v>Timber</v>
      </c>
    </row>
    <row r="438" spans="2:15" ht="15" x14ac:dyDescent="0.35">
      <c r="B438" s="103" t="str">
        <f>IF(L438="","",IF(Declaration!$I$4="English",L438,IF(Declaration!$I$4="French",VLOOKUP($L438,Languages!$A$1:$G$5042,2,FALSE),IF(Declaration!$I$4="Spanish",VLOOKUP($L438,Languages!$A$1:$G$5042,3,FALSE),IF(Declaration!$I$4="German",VLOOKUP($L438,Languages!$A$1:$G$5042,4,FALSE),IF(Declaration!$I$4="Chinese",VLOOKUP($L438,Languages!$A$1:$G$5042,5,FALSE),IF(Declaration!$I$4="Japanese",VLOOKUP($L438,Languages!$A$1:$G$5042,6,FALSE),IF(Declaration!$I$4="Portugese",VLOOKUP($L438,Languages!$A$1:$G$5042,7,FALSE)))))))))</f>
        <v>Timber</v>
      </c>
      <c r="C438" s="103" t="str">
        <f>IF(M438="","",IF(Declaration!$I$4="English",M438,IF(Declaration!$I$4="French",VLOOKUP($M438,Languages!$A$1:$G$5042,2,FALSE),IF(Declaration!$I$4="Spanish",VLOOKUP($M438,Languages!$A$1:$G$5042,3,FALSE),IF(Declaration!$I$4="German",VLOOKUP($M438,Languages!$A$1:$G$5042,4,FALSE),IF(Declaration!$I$4="Chinese",VLOOKUP($M438,Languages!$A$1:$G$5042,5,FALSE),IF(Declaration!$I$4="Japanese",VLOOKUP($M438,Languages!$A$1:$G$5042,6,FALSE),IF(Declaration!$I$4="Portugese",VLOOKUP($M438,Languages!$A$1:$G$5042,7,FALSE)))))))))</f>
        <v>Peru</v>
      </c>
      <c r="D438" s="199"/>
      <c r="E438" s="199"/>
      <c r="H438">
        <f t="shared" si="22"/>
        <v>0</v>
      </c>
      <c r="L438" t="s">
        <v>87</v>
      </c>
      <c r="M438" t="s">
        <v>2043</v>
      </c>
      <c r="N438" t="str">
        <f t="shared" si="23"/>
        <v>Timber</v>
      </c>
      <c r="O438" t="str">
        <f t="shared" si="24"/>
        <v>Timber</v>
      </c>
    </row>
    <row r="439" spans="2:15" ht="15" x14ac:dyDescent="0.35">
      <c r="B439" s="103" t="str">
        <f>IF(L439="","",IF(Declaration!$I$4="English",L439,IF(Declaration!$I$4="French",VLOOKUP($L439,Languages!$A$1:$G$5042,2,FALSE),IF(Declaration!$I$4="Spanish",VLOOKUP($L439,Languages!$A$1:$G$5042,3,FALSE),IF(Declaration!$I$4="German",VLOOKUP($L439,Languages!$A$1:$G$5042,4,FALSE),IF(Declaration!$I$4="Chinese",VLOOKUP($L439,Languages!$A$1:$G$5042,5,FALSE),IF(Declaration!$I$4="Japanese",VLOOKUP($L439,Languages!$A$1:$G$5042,6,FALSE),IF(Declaration!$I$4="Portugese",VLOOKUP($L439,Languages!$A$1:$G$5042,7,FALSE)))))))))</f>
        <v>Timber</v>
      </c>
      <c r="C439" s="103" t="str">
        <f>IF(M439="","",IF(Declaration!$I$4="English",M439,IF(Declaration!$I$4="French",VLOOKUP($M439,Languages!$A$1:$G$5042,2,FALSE),IF(Declaration!$I$4="Spanish",VLOOKUP($M439,Languages!$A$1:$G$5042,3,FALSE),IF(Declaration!$I$4="German",VLOOKUP($M439,Languages!$A$1:$G$5042,4,FALSE),IF(Declaration!$I$4="Chinese",VLOOKUP($M439,Languages!$A$1:$G$5042,5,FALSE),IF(Declaration!$I$4="Japanese",VLOOKUP($M439,Languages!$A$1:$G$5042,6,FALSE),IF(Declaration!$I$4="Portugese",VLOOKUP($M439,Languages!$A$1:$G$5042,7,FALSE)))))))))</f>
        <v>Russia</v>
      </c>
      <c r="D439" s="199"/>
      <c r="E439" s="199"/>
      <c r="H439">
        <f t="shared" si="22"/>
        <v>0</v>
      </c>
      <c r="L439" t="s">
        <v>87</v>
      </c>
      <c r="M439" t="s">
        <v>5062</v>
      </c>
      <c r="N439" t="str">
        <f t="shared" si="23"/>
        <v>Timber</v>
      </c>
      <c r="O439" t="str">
        <f t="shared" si="24"/>
        <v>Timber</v>
      </c>
    </row>
    <row r="440" spans="2:15" ht="15" x14ac:dyDescent="0.35">
      <c r="B440" s="103" t="str">
        <f>IF(L440="","",IF(Declaration!$I$4="English",L440,IF(Declaration!$I$4="French",VLOOKUP($L440,Languages!$A$1:$G$5042,2,FALSE),IF(Declaration!$I$4="Spanish",VLOOKUP($L440,Languages!$A$1:$G$5042,3,FALSE),IF(Declaration!$I$4="German",VLOOKUP($L440,Languages!$A$1:$G$5042,4,FALSE),IF(Declaration!$I$4="Chinese",VLOOKUP($L440,Languages!$A$1:$G$5042,5,FALSE),IF(Declaration!$I$4="Japanese",VLOOKUP($L440,Languages!$A$1:$G$5042,6,FALSE),IF(Declaration!$I$4="Portugese",VLOOKUP($L440,Languages!$A$1:$G$5042,7,FALSE)))))))))</f>
        <v>Timber</v>
      </c>
      <c r="C440" s="103" t="str">
        <f>IF(M440="","",IF(Declaration!$I$4="English",M440,IF(Declaration!$I$4="French",VLOOKUP($M440,Languages!$A$1:$G$5042,2,FALSE),IF(Declaration!$I$4="Spanish",VLOOKUP($M440,Languages!$A$1:$G$5042,3,FALSE),IF(Declaration!$I$4="German",VLOOKUP($M440,Languages!$A$1:$G$5042,4,FALSE),IF(Declaration!$I$4="Chinese",VLOOKUP($M440,Languages!$A$1:$G$5042,5,FALSE),IF(Declaration!$I$4="Japanese",VLOOKUP($M440,Languages!$A$1:$G$5042,6,FALSE),IF(Declaration!$I$4="Portugese",VLOOKUP($M440,Languages!$A$1:$G$5042,7,FALSE)))))))))</f>
        <v>Vietnam</v>
      </c>
      <c r="D440" s="199"/>
      <c r="E440" s="199"/>
      <c r="H440">
        <f t="shared" si="22"/>
        <v>0</v>
      </c>
      <c r="L440" t="s">
        <v>87</v>
      </c>
      <c r="M440" t="s">
        <v>2359</v>
      </c>
      <c r="N440" t="str">
        <f t="shared" si="23"/>
        <v>Timber</v>
      </c>
      <c r="O440" t="str">
        <f t="shared" si="24"/>
        <v>Timber</v>
      </c>
    </row>
    <row r="441" spans="2:15" ht="15" x14ac:dyDescent="0.35">
      <c r="B441" s="103" t="str">
        <f>IF(L441="","",IF(Declaration!$I$4="English",L441,IF(Declaration!$I$4="French",VLOOKUP($L441,Languages!$A$1:$G$5042,2,FALSE),IF(Declaration!$I$4="Spanish",VLOOKUP($L441,Languages!$A$1:$G$5042,3,FALSE),IF(Declaration!$I$4="German",VLOOKUP($L441,Languages!$A$1:$G$5042,4,FALSE),IF(Declaration!$I$4="Chinese",VLOOKUP($L441,Languages!$A$1:$G$5042,5,FALSE),IF(Declaration!$I$4="Japanese",VLOOKUP($L441,Languages!$A$1:$G$5042,6,FALSE),IF(Declaration!$I$4="Portugese",VLOOKUP($L441,Languages!$A$1:$G$5042,7,FALSE)))))))))</f>
        <v>Tin</v>
      </c>
      <c r="C441" s="103" t="str">
        <f>IF(M441="","",IF(Declaration!$I$4="English",M441,IF(Declaration!$I$4="French",VLOOKUP($M441,Languages!$A$1:$G$5042,2,FALSE),IF(Declaration!$I$4="Spanish",VLOOKUP($M441,Languages!$A$1:$G$5042,3,FALSE),IF(Declaration!$I$4="German",VLOOKUP($M441,Languages!$A$1:$G$5042,4,FALSE),IF(Declaration!$I$4="Chinese",VLOOKUP($M441,Languages!$A$1:$G$5042,5,FALSE),IF(Declaration!$I$4="Japanese",VLOOKUP($M441,Languages!$A$1:$G$5042,6,FALSE),IF(Declaration!$I$4="Portugese",VLOOKUP($M441,Languages!$A$1:$G$5042,7,FALSE)))))))))</f>
        <v>Bolivia</v>
      </c>
      <c r="D441" s="199"/>
      <c r="E441" s="199"/>
      <c r="H441">
        <f t="shared" si="22"/>
        <v>0</v>
      </c>
      <c r="L441" t="s">
        <v>169</v>
      </c>
      <c r="M441" t="s">
        <v>5044</v>
      </c>
      <c r="N441" t="str">
        <f t="shared" si="23"/>
        <v>Tin</v>
      </c>
      <c r="O441" t="str">
        <f t="shared" si="24"/>
        <v>Tin</v>
      </c>
    </row>
    <row r="442" spans="2:15" ht="15" x14ac:dyDescent="0.35">
      <c r="B442" s="103" t="str">
        <f>IF(L442="","",IF(Declaration!$I$4="English",L442,IF(Declaration!$I$4="French",VLOOKUP($L442,Languages!$A$1:$G$5042,2,FALSE),IF(Declaration!$I$4="Spanish",VLOOKUP($L442,Languages!$A$1:$G$5042,3,FALSE),IF(Declaration!$I$4="German",VLOOKUP($L442,Languages!$A$1:$G$5042,4,FALSE),IF(Declaration!$I$4="Chinese",VLOOKUP($L442,Languages!$A$1:$G$5042,5,FALSE),IF(Declaration!$I$4="Japanese",VLOOKUP($L442,Languages!$A$1:$G$5042,6,FALSE),IF(Declaration!$I$4="Portugese",VLOOKUP($L442,Languages!$A$1:$G$5042,7,FALSE)))))))))</f>
        <v>Tin</v>
      </c>
      <c r="C442" s="103" t="str">
        <f>IF(M442="","",IF(Declaration!$I$4="English",M442,IF(Declaration!$I$4="French",VLOOKUP($M442,Languages!$A$1:$G$5042,2,FALSE),IF(Declaration!$I$4="Spanish",VLOOKUP($M442,Languages!$A$1:$G$5042,3,FALSE),IF(Declaration!$I$4="German",VLOOKUP($M442,Languages!$A$1:$G$5042,4,FALSE),IF(Declaration!$I$4="Chinese",VLOOKUP($M442,Languages!$A$1:$G$5042,5,FALSE),IF(Declaration!$I$4="Japanese",VLOOKUP($M442,Languages!$A$1:$G$5042,6,FALSE),IF(Declaration!$I$4="Portugese",VLOOKUP($M442,Languages!$A$1:$G$5042,7,FALSE)))))))))</f>
        <v>Indonesia</v>
      </c>
      <c r="D442" s="199"/>
      <c r="E442" s="199"/>
      <c r="H442">
        <f t="shared" si="22"/>
        <v>0</v>
      </c>
      <c r="L442" t="s">
        <v>169</v>
      </c>
      <c r="M442" t="s">
        <v>1709</v>
      </c>
      <c r="N442" t="str">
        <f t="shared" si="23"/>
        <v>Tin</v>
      </c>
      <c r="O442" t="str">
        <f t="shared" si="24"/>
        <v>Tin</v>
      </c>
    </row>
    <row r="443" spans="2:15" ht="15" x14ac:dyDescent="0.35">
      <c r="B443" s="103" t="str">
        <f>IF(L443="","",IF(Declaration!$I$4="English",L443,IF(Declaration!$I$4="French",VLOOKUP($L443,Languages!$A$1:$G$5042,2,FALSE),IF(Declaration!$I$4="Spanish",VLOOKUP($L443,Languages!$A$1:$G$5042,3,FALSE),IF(Declaration!$I$4="German",VLOOKUP($L443,Languages!$A$1:$G$5042,4,FALSE),IF(Declaration!$I$4="Chinese",VLOOKUP($L443,Languages!$A$1:$G$5042,5,FALSE),IF(Declaration!$I$4="Japanese",VLOOKUP($L443,Languages!$A$1:$G$5042,6,FALSE),IF(Declaration!$I$4="Portugese",VLOOKUP($L443,Languages!$A$1:$G$5042,7,FALSE)))))))))</f>
        <v>Tin ore (cassiterite)</v>
      </c>
      <c r="C443" s="103" t="str">
        <f>IF(M443="","",IF(Declaration!$I$4="English",M443,IF(Declaration!$I$4="French",VLOOKUP($M443,Languages!$A$1:$G$5042,2,FALSE),IF(Declaration!$I$4="Spanish",VLOOKUP($M443,Languages!$A$1:$G$5042,3,FALSE),IF(Declaration!$I$4="German",VLOOKUP($M443,Languages!$A$1:$G$5042,4,FALSE),IF(Declaration!$I$4="Chinese",VLOOKUP($M443,Languages!$A$1:$G$5042,5,FALSE),IF(Declaration!$I$4="Japanese",VLOOKUP($M443,Languages!$A$1:$G$5042,6,FALSE),IF(Declaration!$I$4="Portugese",VLOOKUP($M443,Languages!$A$1:$G$5042,7,FALSE)))))))))</f>
        <v>Democratic Republic of the Congo</v>
      </c>
      <c r="D443" s="199"/>
      <c r="E443" s="199"/>
      <c r="H443">
        <f t="shared" si="22"/>
        <v>0</v>
      </c>
      <c r="L443" t="s">
        <v>170</v>
      </c>
      <c r="M443" t="s">
        <v>5075</v>
      </c>
      <c r="N443" t="str">
        <f t="shared" si="23"/>
        <v>Tin ore (cassiterite)</v>
      </c>
      <c r="O443" t="str">
        <f t="shared" si="24"/>
        <v>Tin ore (cassiterite)</v>
      </c>
    </row>
    <row r="444" spans="2:15" ht="15" x14ac:dyDescent="0.35">
      <c r="B444" s="103" t="str">
        <f>IF(L444="","",IF(Declaration!$I$4="English",L444,IF(Declaration!$I$4="French",VLOOKUP($L444,Languages!$A$1:$G$5042,2,FALSE),IF(Declaration!$I$4="Spanish",VLOOKUP($L444,Languages!$A$1:$G$5042,3,FALSE),IF(Declaration!$I$4="German",VLOOKUP($L444,Languages!$A$1:$G$5042,4,FALSE),IF(Declaration!$I$4="Chinese",VLOOKUP($L444,Languages!$A$1:$G$5042,5,FALSE),IF(Declaration!$I$4="Japanese",VLOOKUP($L444,Languages!$A$1:$G$5042,6,FALSE),IF(Declaration!$I$4="Portugese",VLOOKUP($L444,Languages!$A$1:$G$5042,7,FALSE)))))))))</f>
        <v>Tobacco</v>
      </c>
      <c r="C444" s="103" t="str">
        <f>IF(M444="","",IF(Declaration!$I$4="English",M444,IF(Declaration!$I$4="French",VLOOKUP($M444,Languages!$A$1:$G$5042,2,FALSE),IF(Declaration!$I$4="Spanish",VLOOKUP($M444,Languages!$A$1:$G$5042,3,FALSE),IF(Declaration!$I$4="German",VLOOKUP($M444,Languages!$A$1:$G$5042,4,FALSE),IF(Declaration!$I$4="Chinese",VLOOKUP($M444,Languages!$A$1:$G$5042,5,FALSE),IF(Declaration!$I$4="Japanese",VLOOKUP($M444,Languages!$A$1:$G$5042,6,FALSE),IF(Declaration!$I$4="Portugese",VLOOKUP($M444,Languages!$A$1:$G$5042,7,FALSE)))))))))</f>
        <v>Argentina</v>
      </c>
      <c r="D444" s="199"/>
      <c r="E444" s="199"/>
      <c r="H444">
        <f t="shared" si="22"/>
        <v>0</v>
      </c>
      <c r="L444" t="s">
        <v>88</v>
      </c>
      <c r="M444" t="s">
        <v>1287</v>
      </c>
      <c r="N444" t="str">
        <f t="shared" si="23"/>
        <v>Tobacco</v>
      </c>
      <c r="O444" t="str">
        <f t="shared" si="24"/>
        <v>Tobacco</v>
      </c>
    </row>
    <row r="445" spans="2:15" ht="15" x14ac:dyDescent="0.35">
      <c r="B445" s="103" t="str">
        <f>IF(L445="","",IF(Declaration!$I$4="English",L445,IF(Declaration!$I$4="French",VLOOKUP($L445,Languages!$A$1:$G$5042,2,FALSE),IF(Declaration!$I$4="Spanish",VLOOKUP($L445,Languages!$A$1:$G$5042,3,FALSE),IF(Declaration!$I$4="German",VLOOKUP($L445,Languages!$A$1:$G$5042,4,FALSE),IF(Declaration!$I$4="Chinese",VLOOKUP($L445,Languages!$A$1:$G$5042,5,FALSE),IF(Declaration!$I$4="Japanese",VLOOKUP($L445,Languages!$A$1:$G$5042,6,FALSE),IF(Declaration!$I$4="Portugese",VLOOKUP($L445,Languages!$A$1:$G$5042,7,FALSE)))))))))</f>
        <v>Tobacco</v>
      </c>
      <c r="C445" s="103" t="str">
        <f>IF(M445="","",IF(Declaration!$I$4="English",M445,IF(Declaration!$I$4="French",VLOOKUP($M445,Languages!$A$1:$G$5042,2,FALSE),IF(Declaration!$I$4="Spanish",VLOOKUP($M445,Languages!$A$1:$G$5042,3,FALSE),IF(Declaration!$I$4="German",VLOOKUP($M445,Languages!$A$1:$G$5042,4,FALSE),IF(Declaration!$I$4="Chinese",VLOOKUP($M445,Languages!$A$1:$G$5042,5,FALSE),IF(Declaration!$I$4="Japanese",VLOOKUP($M445,Languages!$A$1:$G$5042,6,FALSE),IF(Declaration!$I$4="Portugese",VLOOKUP($M445,Languages!$A$1:$G$5042,7,FALSE)))))))))</f>
        <v>Brazil</v>
      </c>
      <c r="D445" s="199"/>
      <c r="E445" s="199"/>
      <c r="H445">
        <f t="shared" si="22"/>
        <v>0</v>
      </c>
      <c r="L445" t="s">
        <v>88</v>
      </c>
      <c r="M445" t="s">
        <v>1383</v>
      </c>
      <c r="N445" t="str">
        <f t="shared" si="23"/>
        <v>Tobacco</v>
      </c>
      <c r="O445" t="str">
        <f t="shared" si="24"/>
        <v>Tobacco</v>
      </c>
    </row>
    <row r="446" spans="2:15" ht="15" x14ac:dyDescent="0.35">
      <c r="B446" s="103" t="str">
        <f>IF(L446="","",IF(Declaration!$I$4="English",L446,IF(Declaration!$I$4="French",VLOOKUP($L446,Languages!$A$1:$G$5042,2,FALSE),IF(Declaration!$I$4="Spanish",VLOOKUP($L446,Languages!$A$1:$G$5042,3,FALSE),IF(Declaration!$I$4="German",VLOOKUP($L446,Languages!$A$1:$G$5042,4,FALSE),IF(Declaration!$I$4="Chinese",VLOOKUP($L446,Languages!$A$1:$G$5042,5,FALSE),IF(Declaration!$I$4="Japanese",VLOOKUP($L446,Languages!$A$1:$G$5042,6,FALSE),IF(Declaration!$I$4="Portugese",VLOOKUP($L446,Languages!$A$1:$G$5042,7,FALSE)))))))))</f>
        <v>Tobacco</v>
      </c>
      <c r="C446" s="103" t="str">
        <f>IF(M446="","",IF(Declaration!$I$4="English",M446,IF(Declaration!$I$4="French",VLOOKUP($M446,Languages!$A$1:$G$5042,2,FALSE),IF(Declaration!$I$4="Spanish",VLOOKUP($M446,Languages!$A$1:$G$5042,3,FALSE),IF(Declaration!$I$4="German",VLOOKUP($M446,Languages!$A$1:$G$5042,4,FALSE),IF(Declaration!$I$4="Chinese",VLOOKUP($M446,Languages!$A$1:$G$5042,5,FALSE),IF(Declaration!$I$4="Japanese",VLOOKUP($M446,Languages!$A$1:$G$5042,6,FALSE),IF(Declaration!$I$4="Portugese",VLOOKUP($M446,Languages!$A$1:$G$5042,7,FALSE)))))))))</f>
        <v>Cambodia</v>
      </c>
      <c r="D446" s="199"/>
      <c r="E446" s="199"/>
      <c r="H446">
        <f t="shared" si="22"/>
        <v>0</v>
      </c>
      <c r="L446" t="s">
        <v>88</v>
      </c>
      <c r="M446" t="s">
        <v>1412</v>
      </c>
      <c r="N446" t="str">
        <f t="shared" ref="N446:N464" si="25">B446&amp;D446</f>
        <v>Tobacco</v>
      </c>
      <c r="O446" t="str">
        <f t="shared" ref="O446:O464" si="26">B446&amp;E446</f>
        <v>Tobacco</v>
      </c>
    </row>
    <row r="447" spans="2:15" ht="15" x14ac:dyDescent="0.35">
      <c r="B447" s="103" t="str">
        <f>IF(L447="","",IF(Declaration!$I$4="English",L447,IF(Declaration!$I$4="French",VLOOKUP($L447,Languages!$A$1:$G$5042,2,FALSE),IF(Declaration!$I$4="Spanish",VLOOKUP($L447,Languages!$A$1:$G$5042,3,FALSE),IF(Declaration!$I$4="German",VLOOKUP($L447,Languages!$A$1:$G$5042,4,FALSE),IF(Declaration!$I$4="Chinese",VLOOKUP($L447,Languages!$A$1:$G$5042,5,FALSE),IF(Declaration!$I$4="Japanese",VLOOKUP($L447,Languages!$A$1:$G$5042,6,FALSE),IF(Declaration!$I$4="Portugese",VLOOKUP($L447,Languages!$A$1:$G$5042,7,FALSE)))))))))</f>
        <v>Tobacco</v>
      </c>
      <c r="C447" s="103" t="str">
        <f>IF(M447="","",IF(Declaration!$I$4="English",M447,IF(Declaration!$I$4="French",VLOOKUP($M447,Languages!$A$1:$G$5042,2,FALSE),IF(Declaration!$I$4="Spanish",VLOOKUP($M447,Languages!$A$1:$G$5042,3,FALSE),IF(Declaration!$I$4="German",VLOOKUP($M447,Languages!$A$1:$G$5042,4,FALSE),IF(Declaration!$I$4="Chinese",VLOOKUP($M447,Languages!$A$1:$G$5042,5,FALSE),IF(Declaration!$I$4="Japanese",VLOOKUP($M447,Languages!$A$1:$G$5042,6,FALSE),IF(Declaration!$I$4="Portugese",VLOOKUP($M447,Languages!$A$1:$G$5042,7,FALSE)))))))))</f>
        <v>Indonesia</v>
      </c>
      <c r="D447" s="199"/>
      <c r="E447" s="199"/>
      <c r="H447">
        <f t="shared" si="22"/>
        <v>0</v>
      </c>
      <c r="L447" t="s">
        <v>88</v>
      </c>
      <c r="M447" t="s">
        <v>1709</v>
      </c>
      <c r="N447" t="str">
        <f t="shared" si="25"/>
        <v>Tobacco</v>
      </c>
      <c r="O447" t="str">
        <f t="shared" si="26"/>
        <v>Tobacco</v>
      </c>
    </row>
    <row r="448" spans="2:15" ht="15" x14ac:dyDescent="0.35">
      <c r="B448" s="103" t="str">
        <f>IF(L448="","",IF(Declaration!$I$4="English",L448,IF(Declaration!$I$4="French",VLOOKUP($L448,Languages!$A$1:$G$5042,2,FALSE),IF(Declaration!$I$4="Spanish",VLOOKUP($L448,Languages!$A$1:$G$5042,3,FALSE),IF(Declaration!$I$4="German",VLOOKUP($L448,Languages!$A$1:$G$5042,4,FALSE),IF(Declaration!$I$4="Chinese",VLOOKUP($L448,Languages!$A$1:$G$5042,5,FALSE),IF(Declaration!$I$4="Japanese",VLOOKUP($L448,Languages!$A$1:$G$5042,6,FALSE),IF(Declaration!$I$4="Portugese",VLOOKUP($L448,Languages!$A$1:$G$5042,7,FALSE)))))))))</f>
        <v>Tobacco</v>
      </c>
      <c r="C448" s="103" t="str">
        <f>IF(M448="","",IF(Declaration!$I$4="English",M448,IF(Declaration!$I$4="French",VLOOKUP($M448,Languages!$A$1:$G$5042,2,FALSE),IF(Declaration!$I$4="Spanish",VLOOKUP($M448,Languages!$A$1:$G$5042,3,FALSE),IF(Declaration!$I$4="German",VLOOKUP($M448,Languages!$A$1:$G$5042,4,FALSE),IF(Declaration!$I$4="Chinese",VLOOKUP($M448,Languages!$A$1:$G$5042,5,FALSE),IF(Declaration!$I$4="Japanese",VLOOKUP($M448,Languages!$A$1:$G$5042,6,FALSE),IF(Declaration!$I$4="Portugese",VLOOKUP($M448,Languages!$A$1:$G$5042,7,FALSE)))))))))</f>
        <v>Kenya</v>
      </c>
      <c r="D448" s="199"/>
      <c r="E448" s="199"/>
      <c r="H448">
        <f t="shared" si="22"/>
        <v>0</v>
      </c>
      <c r="L448" t="s">
        <v>88</v>
      </c>
      <c r="M448" t="s">
        <v>1767</v>
      </c>
      <c r="N448" t="str">
        <f t="shared" si="25"/>
        <v>Tobacco</v>
      </c>
      <c r="O448" t="str">
        <f t="shared" si="26"/>
        <v>Tobacco</v>
      </c>
    </row>
    <row r="449" spans="2:15" ht="15" x14ac:dyDescent="0.35">
      <c r="B449" s="103" t="str">
        <f>IF(L449="","",IF(Declaration!$I$4="English",L449,IF(Declaration!$I$4="French",VLOOKUP($L449,Languages!$A$1:$G$5042,2,FALSE),IF(Declaration!$I$4="Spanish",VLOOKUP($L449,Languages!$A$1:$G$5042,3,FALSE),IF(Declaration!$I$4="German",VLOOKUP($L449,Languages!$A$1:$G$5042,4,FALSE),IF(Declaration!$I$4="Chinese",VLOOKUP($L449,Languages!$A$1:$G$5042,5,FALSE),IF(Declaration!$I$4="Japanese",VLOOKUP($L449,Languages!$A$1:$G$5042,6,FALSE),IF(Declaration!$I$4="Portugese",VLOOKUP($L449,Languages!$A$1:$G$5042,7,FALSE)))))))))</f>
        <v>Tobacco</v>
      </c>
      <c r="C449" s="103" t="str">
        <f>IF(M449="","",IF(Declaration!$I$4="English",M449,IF(Declaration!$I$4="French",VLOOKUP($M449,Languages!$A$1:$G$5042,2,FALSE),IF(Declaration!$I$4="Spanish",VLOOKUP($M449,Languages!$A$1:$G$5042,3,FALSE),IF(Declaration!$I$4="German",VLOOKUP($M449,Languages!$A$1:$G$5042,4,FALSE),IF(Declaration!$I$4="Chinese",VLOOKUP($M449,Languages!$A$1:$G$5042,5,FALSE),IF(Declaration!$I$4="Japanese",VLOOKUP($M449,Languages!$A$1:$G$5042,6,FALSE),IF(Declaration!$I$4="Portugese",VLOOKUP($M449,Languages!$A$1:$G$5042,7,FALSE)))))))))</f>
        <v>Kyrgyz Republic</v>
      </c>
      <c r="D449" s="199"/>
      <c r="E449" s="199"/>
      <c r="H449">
        <f t="shared" si="22"/>
        <v>0</v>
      </c>
      <c r="L449" t="s">
        <v>88</v>
      </c>
      <c r="M449" t="s">
        <v>5082</v>
      </c>
      <c r="N449" t="str">
        <f t="shared" si="25"/>
        <v>Tobacco</v>
      </c>
      <c r="O449" t="str">
        <f t="shared" si="26"/>
        <v>Tobacco</v>
      </c>
    </row>
    <row r="450" spans="2:15" ht="15" x14ac:dyDescent="0.35">
      <c r="B450" s="103" t="str">
        <f>IF(L450="","",IF(Declaration!$I$4="English",L450,IF(Declaration!$I$4="French",VLOOKUP($L450,Languages!$A$1:$G$5042,2,FALSE),IF(Declaration!$I$4="Spanish",VLOOKUP($L450,Languages!$A$1:$G$5042,3,FALSE),IF(Declaration!$I$4="German",VLOOKUP($L450,Languages!$A$1:$G$5042,4,FALSE),IF(Declaration!$I$4="Chinese",VLOOKUP($L450,Languages!$A$1:$G$5042,5,FALSE),IF(Declaration!$I$4="Japanese",VLOOKUP($L450,Languages!$A$1:$G$5042,6,FALSE),IF(Declaration!$I$4="Portugese",VLOOKUP($L450,Languages!$A$1:$G$5042,7,FALSE)))))))))</f>
        <v>Tobacco</v>
      </c>
      <c r="C450" s="103" t="str">
        <f>IF(M450="","",IF(Declaration!$I$4="English",M450,IF(Declaration!$I$4="French",VLOOKUP($M450,Languages!$A$1:$G$5042,2,FALSE),IF(Declaration!$I$4="Spanish",VLOOKUP($M450,Languages!$A$1:$G$5042,3,FALSE),IF(Declaration!$I$4="German",VLOOKUP($M450,Languages!$A$1:$G$5042,4,FALSE),IF(Declaration!$I$4="Chinese",VLOOKUP($M450,Languages!$A$1:$G$5042,5,FALSE),IF(Declaration!$I$4="Japanese",VLOOKUP($M450,Languages!$A$1:$G$5042,6,FALSE),IF(Declaration!$I$4="Portugese",VLOOKUP($M450,Languages!$A$1:$G$5042,7,FALSE)))))))))</f>
        <v>Lebanon</v>
      </c>
      <c r="D450" s="199"/>
      <c r="E450" s="199"/>
      <c r="H450">
        <f t="shared" si="22"/>
        <v>0</v>
      </c>
      <c r="L450" t="s">
        <v>88</v>
      </c>
      <c r="M450" t="s">
        <v>1819</v>
      </c>
      <c r="N450" t="str">
        <f t="shared" si="25"/>
        <v>Tobacco</v>
      </c>
      <c r="O450" t="str">
        <f t="shared" si="26"/>
        <v>Tobacco</v>
      </c>
    </row>
    <row r="451" spans="2:15" ht="15" x14ac:dyDescent="0.35">
      <c r="B451" s="103" t="str">
        <f>IF(L451="","",IF(Declaration!$I$4="English",L451,IF(Declaration!$I$4="French",VLOOKUP($L451,Languages!$A$1:$G$5042,2,FALSE),IF(Declaration!$I$4="Spanish",VLOOKUP($L451,Languages!$A$1:$G$5042,3,FALSE),IF(Declaration!$I$4="German",VLOOKUP($L451,Languages!$A$1:$G$5042,4,FALSE),IF(Declaration!$I$4="Chinese",VLOOKUP($L451,Languages!$A$1:$G$5042,5,FALSE),IF(Declaration!$I$4="Japanese",VLOOKUP($L451,Languages!$A$1:$G$5042,6,FALSE),IF(Declaration!$I$4="Portugese",VLOOKUP($L451,Languages!$A$1:$G$5042,7,FALSE)))))))))</f>
        <v>Tobacco</v>
      </c>
      <c r="C451" s="103" t="str">
        <f>IF(M451="","",IF(Declaration!$I$4="English",M451,IF(Declaration!$I$4="French",VLOOKUP($M451,Languages!$A$1:$G$5042,2,FALSE),IF(Declaration!$I$4="Spanish",VLOOKUP($M451,Languages!$A$1:$G$5042,3,FALSE),IF(Declaration!$I$4="German",VLOOKUP($M451,Languages!$A$1:$G$5042,4,FALSE),IF(Declaration!$I$4="Chinese",VLOOKUP($M451,Languages!$A$1:$G$5042,5,FALSE),IF(Declaration!$I$4="Japanese",VLOOKUP($M451,Languages!$A$1:$G$5042,6,FALSE),IF(Declaration!$I$4="Portugese",VLOOKUP($M451,Languages!$A$1:$G$5042,7,FALSE)))))))))</f>
        <v>Malawi</v>
      </c>
      <c r="D451" s="199"/>
      <c r="E451" s="199"/>
      <c r="H451">
        <f t="shared" si="22"/>
        <v>0</v>
      </c>
      <c r="L451" t="s">
        <v>88</v>
      </c>
      <c r="M451" t="s">
        <v>1864</v>
      </c>
      <c r="N451" t="str">
        <f t="shared" si="25"/>
        <v>Tobacco</v>
      </c>
      <c r="O451" t="str">
        <f t="shared" si="26"/>
        <v>Tobacco</v>
      </c>
    </row>
    <row r="452" spans="2:15" ht="15" x14ac:dyDescent="0.35">
      <c r="B452" s="103" t="str">
        <f>IF(L452="","",IF(Declaration!$I$4="English",L452,IF(Declaration!$I$4="French",VLOOKUP($L452,Languages!$A$1:$G$5042,2,FALSE),IF(Declaration!$I$4="Spanish",VLOOKUP($L452,Languages!$A$1:$G$5042,3,FALSE),IF(Declaration!$I$4="German",VLOOKUP($L452,Languages!$A$1:$G$5042,4,FALSE),IF(Declaration!$I$4="Chinese",VLOOKUP($L452,Languages!$A$1:$G$5042,5,FALSE),IF(Declaration!$I$4="Japanese",VLOOKUP($L452,Languages!$A$1:$G$5042,6,FALSE),IF(Declaration!$I$4="Portugese",VLOOKUP($L452,Languages!$A$1:$G$5042,7,FALSE)))))))))</f>
        <v>Tobacco</v>
      </c>
      <c r="C452" s="103" t="str">
        <f>IF(M452="","",IF(Declaration!$I$4="English",M452,IF(Declaration!$I$4="French",VLOOKUP($M452,Languages!$A$1:$G$5042,2,FALSE),IF(Declaration!$I$4="Spanish",VLOOKUP($M452,Languages!$A$1:$G$5042,3,FALSE),IF(Declaration!$I$4="German",VLOOKUP($M452,Languages!$A$1:$G$5042,4,FALSE),IF(Declaration!$I$4="Chinese",VLOOKUP($M452,Languages!$A$1:$G$5042,5,FALSE),IF(Declaration!$I$4="Japanese",VLOOKUP($M452,Languages!$A$1:$G$5042,6,FALSE),IF(Declaration!$I$4="Portugese",VLOOKUP($M452,Languages!$A$1:$G$5042,7,FALSE)))))))))</f>
        <v>Mexico</v>
      </c>
      <c r="D452" s="199"/>
      <c r="E452" s="199"/>
      <c r="H452">
        <f t="shared" si="22"/>
        <v>0</v>
      </c>
      <c r="L452" t="s">
        <v>88</v>
      </c>
      <c r="M452" t="s">
        <v>1906</v>
      </c>
      <c r="N452" t="str">
        <f t="shared" si="25"/>
        <v>Tobacco</v>
      </c>
      <c r="O452" t="str">
        <f t="shared" si="26"/>
        <v>Tobacco</v>
      </c>
    </row>
    <row r="453" spans="2:15" ht="15" x14ac:dyDescent="0.35">
      <c r="B453" s="103" t="str">
        <f>IF(L453="","",IF(Declaration!$I$4="English",L453,IF(Declaration!$I$4="French",VLOOKUP($L453,Languages!$A$1:$G$5042,2,FALSE),IF(Declaration!$I$4="Spanish",VLOOKUP($L453,Languages!$A$1:$G$5042,3,FALSE),IF(Declaration!$I$4="German",VLOOKUP($L453,Languages!$A$1:$G$5042,4,FALSE),IF(Declaration!$I$4="Chinese",VLOOKUP($L453,Languages!$A$1:$G$5042,5,FALSE),IF(Declaration!$I$4="Japanese",VLOOKUP($L453,Languages!$A$1:$G$5042,6,FALSE),IF(Declaration!$I$4="Portugese",VLOOKUP($L453,Languages!$A$1:$G$5042,7,FALSE)))))))))</f>
        <v>Tobacco</v>
      </c>
      <c r="C453" s="103" t="str">
        <f>IF(M453="","",IF(Declaration!$I$4="English",M453,IF(Declaration!$I$4="French",VLOOKUP($M453,Languages!$A$1:$G$5042,2,FALSE),IF(Declaration!$I$4="Spanish",VLOOKUP($M453,Languages!$A$1:$G$5042,3,FALSE),IF(Declaration!$I$4="German",VLOOKUP($M453,Languages!$A$1:$G$5042,4,FALSE),IF(Declaration!$I$4="Chinese",VLOOKUP($M453,Languages!$A$1:$G$5042,5,FALSE),IF(Declaration!$I$4="Japanese",VLOOKUP($M453,Languages!$A$1:$G$5042,6,FALSE),IF(Declaration!$I$4="Portugese",VLOOKUP($M453,Languages!$A$1:$G$5042,7,FALSE)))))))))</f>
        <v>Mozambique</v>
      </c>
      <c r="D453" s="199"/>
      <c r="E453" s="199"/>
      <c r="H453">
        <f t="shared" si="22"/>
        <v>0</v>
      </c>
      <c r="L453" t="s">
        <v>88</v>
      </c>
      <c r="M453" t="s">
        <v>1947</v>
      </c>
      <c r="N453" t="str">
        <f t="shared" si="25"/>
        <v>Tobacco</v>
      </c>
      <c r="O453" t="str">
        <f t="shared" si="26"/>
        <v>Tobacco</v>
      </c>
    </row>
    <row r="454" spans="2:15" ht="15" x14ac:dyDescent="0.35">
      <c r="B454" s="103" t="str">
        <f>IF(L454="","",IF(Declaration!$I$4="English",L454,IF(Declaration!$I$4="French",VLOOKUP($L454,Languages!$A$1:$G$5042,2,FALSE),IF(Declaration!$I$4="Spanish",VLOOKUP($L454,Languages!$A$1:$G$5042,3,FALSE),IF(Declaration!$I$4="German",VLOOKUP($L454,Languages!$A$1:$G$5042,4,FALSE),IF(Declaration!$I$4="Chinese",VLOOKUP($L454,Languages!$A$1:$G$5042,5,FALSE),IF(Declaration!$I$4="Japanese",VLOOKUP($L454,Languages!$A$1:$G$5042,6,FALSE),IF(Declaration!$I$4="Portugese",VLOOKUP($L454,Languages!$A$1:$G$5042,7,FALSE)))))))))</f>
        <v>Tobacco</v>
      </c>
      <c r="C454" s="103" t="str">
        <f>IF(M454="","",IF(Declaration!$I$4="English",M454,IF(Declaration!$I$4="French",VLOOKUP($M454,Languages!$A$1:$G$5042,2,FALSE),IF(Declaration!$I$4="Spanish",VLOOKUP($M454,Languages!$A$1:$G$5042,3,FALSE),IF(Declaration!$I$4="German",VLOOKUP($M454,Languages!$A$1:$G$5042,4,FALSE),IF(Declaration!$I$4="Chinese",VLOOKUP($M454,Languages!$A$1:$G$5042,5,FALSE),IF(Declaration!$I$4="Japanese",VLOOKUP($M454,Languages!$A$1:$G$5042,6,FALSE),IF(Declaration!$I$4="Portugese",VLOOKUP($M454,Languages!$A$1:$G$5042,7,FALSE)))))))))</f>
        <v>Nicaragua</v>
      </c>
      <c r="D454" s="199"/>
      <c r="E454" s="199"/>
      <c r="H454">
        <f t="shared" ref="H454:H474" si="27">IF(E454 = $J$9, 1, 0)</f>
        <v>0</v>
      </c>
      <c r="L454" t="s">
        <v>88</v>
      </c>
      <c r="M454" t="s">
        <v>1982</v>
      </c>
      <c r="N454" t="str">
        <f t="shared" si="25"/>
        <v>Tobacco</v>
      </c>
      <c r="O454" t="str">
        <f t="shared" si="26"/>
        <v>Tobacco</v>
      </c>
    </row>
    <row r="455" spans="2:15" ht="15" x14ac:dyDescent="0.35">
      <c r="B455" s="103" t="str">
        <f>IF(L455="","",IF(Declaration!$I$4="English",L455,IF(Declaration!$I$4="French",VLOOKUP($L455,Languages!$A$1:$G$5042,2,FALSE),IF(Declaration!$I$4="Spanish",VLOOKUP($L455,Languages!$A$1:$G$5042,3,FALSE),IF(Declaration!$I$4="German",VLOOKUP($L455,Languages!$A$1:$G$5042,4,FALSE),IF(Declaration!$I$4="Chinese",VLOOKUP($L455,Languages!$A$1:$G$5042,5,FALSE),IF(Declaration!$I$4="Japanese",VLOOKUP($L455,Languages!$A$1:$G$5042,6,FALSE),IF(Declaration!$I$4="Portugese",VLOOKUP($L455,Languages!$A$1:$G$5042,7,FALSE)))))))))</f>
        <v>Tobacco</v>
      </c>
      <c r="C455" s="103" t="str">
        <f>IF(M455="","",IF(Declaration!$I$4="English",M455,IF(Declaration!$I$4="French",VLOOKUP($M455,Languages!$A$1:$G$5042,2,FALSE),IF(Declaration!$I$4="Spanish",VLOOKUP($M455,Languages!$A$1:$G$5042,3,FALSE),IF(Declaration!$I$4="German",VLOOKUP($M455,Languages!$A$1:$G$5042,4,FALSE),IF(Declaration!$I$4="Chinese",VLOOKUP($M455,Languages!$A$1:$G$5042,5,FALSE),IF(Declaration!$I$4="Japanese",VLOOKUP($M455,Languages!$A$1:$G$5042,6,FALSE),IF(Declaration!$I$4="Portugese",VLOOKUP($M455,Languages!$A$1:$G$5042,7,FALSE)))))))))</f>
        <v>Philippines</v>
      </c>
      <c r="D455" s="199"/>
      <c r="E455" s="199"/>
      <c r="H455">
        <f t="shared" si="27"/>
        <v>0</v>
      </c>
      <c r="L455" t="s">
        <v>88</v>
      </c>
      <c r="M455" t="s">
        <v>2048</v>
      </c>
      <c r="N455" t="str">
        <f t="shared" si="25"/>
        <v>Tobacco</v>
      </c>
      <c r="O455" t="str">
        <f t="shared" si="26"/>
        <v>Tobacco</v>
      </c>
    </row>
    <row r="456" spans="2:15" ht="15" x14ac:dyDescent="0.35">
      <c r="B456" s="103" t="str">
        <f>IF(L456="","",IF(Declaration!$I$4="English",L456,IF(Declaration!$I$4="French",VLOOKUP($L456,Languages!$A$1:$G$5042,2,FALSE),IF(Declaration!$I$4="Spanish",VLOOKUP($L456,Languages!$A$1:$G$5042,3,FALSE),IF(Declaration!$I$4="German",VLOOKUP($L456,Languages!$A$1:$G$5042,4,FALSE),IF(Declaration!$I$4="Chinese",VLOOKUP($L456,Languages!$A$1:$G$5042,5,FALSE),IF(Declaration!$I$4="Japanese",VLOOKUP($L456,Languages!$A$1:$G$5042,6,FALSE),IF(Declaration!$I$4="Portugese",VLOOKUP($L456,Languages!$A$1:$G$5042,7,FALSE)))))))))</f>
        <v>Tobacco</v>
      </c>
      <c r="C456" s="103" t="str">
        <f>IF(M456="","",IF(Declaration!$I$4="English",M456,IF(Declaration!$I$4="French",VLOOKUP($M456,Languages!$A$1:$G$5042,2,FALSE),IF(Declaration!$I$4="Spanish",VLOOKUP($M456,Languages!$A$1:$G$5042,3,FALSE),IF(Declaration!$I$4="German",VLOOKUP($M456,Languages!$A$1:$G$5042,4,FALSE),IF(Declaration!$I$4="Chinese",VLOOKUP($M456,Languages!$A$1:$G$5042,5,FALSE),IF(Declaration!$I$4="Japanese",VLOOKUP($M456,Languages!$A$1:$G$5042,6,FALSE),IF(Declaration!$I$4="Portugese",VLOOKUP($M456,Languages!$A$1:$G$5042,7,FALSE)))))))))</f>
        <v>Tanzania</v>
      </c>
      <c r="D456" s="199"/>
      <c r="E456" s="199"/>
      <c r="H456">
        <f t="shared" si="27"/>
        <v>0</v>
      </c>
      <c r="L456" t="s">
        <v>88</v>
      </c>
      <c r="M456" t="s">
        <v>5069</v>
      </c>
      <c r="N456" t="str">
        <f t="shared" si="25"/>
        <v>Tobacco</v>
      </c>
      <c r="O456" t="str">
        <f t="shared" si="26"/>
        <v>Tobacco</v>
      </c>
    </row>
    <row r="457" spans="2:15" ht="15" x14ac:dyDescent="0.35">
      <c r="B457" s="103" t="str">
        <f>IF(L457="","",IF(Declaration!$I$4="English",L457,IF(Declaration!$I$4="French",VLOOKUP($L457,Languages!$A$1:$G$5042,2,FALSE),IF(Declaration!$I$4="Spanish",VLOOKUP($L457,Languages!$A$1:$G$5042,3,FALSE),IF(Declaration!$I$4="German",VLOOKUP($L457,Languages!$A$1:$G$5042,4,FALSE),IF(Declaration!$I$4="Chinese",VLOOKUP($L457,Languages!$A$1:$G$5042,5,FALSE),IF(Declaration!$I$4="Japanese",VLOOKUP($L457,Languages!$A$1:$G$5042,6,FALSE),IF(Declaration!$I$4="Portugese",VLOOKUP($L457,Languages!$A$1:$G$5042,7,FALSE)))))))))</f>
        <v>Tobacco</v>
      </c>
      <c r="C457" s="103" t="str">
        <f>IF(M457="","",IF(Declaration!$I$4="English",M457,IF(Declaration!$I$4="French",VLOOKUP($M457,Languages!$A$1:$G$5042,2,FALSE),IF(Declaration!$I$4="Spanish",VLOOKUP($M457,Languages!$A$1:$G$5042,3,FALSE),IF(Declaration!$I$4="German",VLOOKUP($M457,Languages!$A$1:$G$5042,4,FALSE),IF(Declaration!$I$4="Chinese",VLOOKUP($M457,Languages!$A$1:$G$5042,5,FALSE),IF(Declaration!$I$4="Japanese",VLOOKUP($M457,Languages!$A$1:$G$5042,6,FALSE),IF(Declaration!$I$4="Portugese",VLOOKUP($M457,Languages!$A$1:$G$5042,7,FALSE)))))))))</f>
        <v>Uganda</v>
      </c>
      <c r="D457" s="199"/>
      <c r="E457" s="199"/>
      <c r="H457">
        <f t="shared" si="27"/>
        <v>0</v>
      </c>
      <c r="L457" t="s">
        <v>88</v>
      </c>
      <c r="M457" t="s">
        <v>2308</v>
      </c>
      <c r="N457" t="str">
        <f t="shared" si="25"/>
        <v>Tobacco</v>
      </c>
      <c r="O457" t="str">
        <f t="shared" si="26"/>
        <v>Tobacco</v>
      </c>
    </row>
    <row r="458" spans="2:15" ht="15" x14ac:dyDescent="0.35">
      <c r="B458" s="103" t="str">
        <f>IF(L458="","",IF(Declaration!$I$4="English",L458,IF(Declaration!$I$4="French",VLOOKUP($L458,Languages!$A$1:$G$5042,2,FALSE),IF(Declaration!$I$4="Spanish",VLOOKUP($L458,Languages!$A$1:$G$5042,3,FALSE),IF(Declaration!$I$4="German",VLOOKUP($L458,Languages!$A$1:$G$5042,4,FALSE),IF(Declaration!$I$4="Chinese",VLOOKUP($L458,Languages!$A$1:$G$5042,5,FALSE),IF(Declaration!$I$4="Japanese",VLOOKUP($L458,Languages!$A$1:$G$5042,6,FALSE),IF(Declaration!$I$4="Portugese",VLOOKUP($L458,Languages!$A$1:$G$5042,7,FALSE)))))))))</f>
        <v>Tobacco</v>
      </c>
      <c r="C458" s="103" t="str">
        <f>IF(M458="","",IF(Declaration!$I$4="English",M458,IF(Declaration!$I$4="French",VLOOKUP($M458,Languages!$A$1:$G$5042,2,FALSE),IF(Declaration!$I$4="Spanish",VLOOKUP($M458,Languages!$A$1:$G$5042,3,FALSE),IF(Declaration!$I$4="German",VLOOKUP($M458,Languages!$A$1:$G$5042,4,FALSE),IF(Declaration!$I$4="Chinese",VLOOKUP($M458,Languages!$A$1:$G$5042,5,FALSE),IF(Declaration!$I$4="Japanese",VLOOKUP($M458,Languages!$A$1:$G$5042,6,FALSE),IF(Declaration!$I$4="Portugese",VLOOKUP($M458,Languages!$A$1:$G$5042,7,FALSE)))))))))</f>
        <v>Vietnam</v>
      </c>
      <c r="D458" s="199"/>
      <c r="E458" s="199"/>
      <c r="H458">
        <f t="shared" si="27"/>
        <v>0</v>
      </c>
      <c r="L458" t="s">
        <v>88</v>
      </c>
      <c r="M458" t="s">
        <v>2359</v>
      </c>
      <c r="N458" t="str">
        <f t="shared" si="25"/>
        <v>Tobacco</v>
      </c>
      <c r="O458" t="str">
        <f t="shared" si="26"/>
        <v>Tobacco</v>
      </c>
    </row>
    <row r="459" spans="2:15" ht="15" x14ac:dyDescent="0.35">
      <c r="B459" s="103" t="str">
        <f>IF(L459="","",IF(Declaration!$I$4="English",L459,IF(Declaration!$I$4="French",VLOOKUP($L459,Languages!$A$1:$G$5042,2,FALSE),IF(Declaration!$I$4="Spanish",VLOOKUP($L459,Languages!$A$1:$G$5042,3,FALSE),IF(Declaration!$I$4="German",VLOOKUP($L459,Languages!$A$1:$G$5042,4,FALSE),IF(Declaration!$I$4="Chinese",VLOOKUP($L459,Languages!$A$1:$G$5042,5,FALSE),IF(Declaration!$I$4="Japanese",VLOOKUP($L459,Languages!$A$1:$G$5042,6,FALSE),IF(Declaration!$I$4="Portugese",VLOOKUP($L459,Languages!$A$1:$G$5042,7,FALSE)))))))))</f>
        <v>Tobacco</v>
      </c>
      <c r="C459" s="103" t="str">
        <f>IF(M459="","",IF(Declaration!$I$4="English",M459,IF(Declaration!$I$4="French",VLOOKUP($M459,Languages!$A$1:$G$5042,2,FALSE),IF(Declaration!$I$4="Spanish",VLOOKUP($M459,Languages!$A$1:$G$5042,3,FALSE),IF(Declaration!$I$4="German",VLOOKUP($M459,Languages!$A$1:$G$5042,4,FALSE),IF(Declaration!$I$4="Chinese",VLOOKUP($M459,Languages!$A$1:$G$5042,5,FALSE),IF(Declaration!$I$4="Japanese",VLOOKUP($M459,Languages!$A$1:$G$5042,6,FALSE),IF(Declaration!$I$4="Portugese",VLOOKUP($M459,Languages!$A$1:$G$5042,7,FALSE)))))))))</f>
        <v>Zambia</v>
      </c>
      <c r="D459" s="199"/>
      <c r="E459" s="199"/>
      <c r="H459">
        <f t="shared" si="27"/>
        <v>0</v>
      </c>
      <c r="L459" t="s">
        <v>88</v>
      </c>
      <c r="M459" t="s">
        <v>2370</v>
      </c>
      <c r="N459" t="str">
        <f t="shared" si="25"/>
        <v>Tobacco</v>
      </c>
      <c r="O459" t="str">
        <f t="shared" si="26"/>
        <v>Tobacco</v>
      </c>
    </row>
    <row r="460" spans="2:15" ht="15" x14ac:dyDescent="0.35">
      <c r="B460" s="103" t="str">
        <f>IF(L460="","",IF(Declaration!$I$4="English",L460,IF(Declaration!$I$4="French",VLOOKUP($L460,Languages!$A$1:$G$5042,2,FALSE),IF(Declaration!$I$4="Spanish",VLOOKUP($L460,Languages!$A$1:$G$5042,3,FALSE),IF(Declaration!$I$4="German",VLOOKUP($L460,Languages!$A$1:$G$5042,4,FALSE),IF(Declaration!$I$4="Chinese",VLOOKUP($L460,Languages!$A$1:$G$5042,5,FALSE),IF(Declaration!$I$4="Japanese",VLOOKUP($L460,Languages!$A$1:$G$5042,6,FALSE),IF(Declaration!$I$4="Portugese",VLOOKUP($L460,Languages!$A$1:$G$5042,7,FALSE)))))))))</f>
        <v>Tobacco</v>
      </c>
      <c r="C460" s="103" t="str">
        <f>IF(M460="","",IF(Declaration!$I$4="English",M460,IF(Declaration!$I$4="French",VLOOKUP($M460,Languages!$A$1:$G$5042,2,FALSE),IF(Declaration!$I$4="Spanish",VLOOKUP($M460,Languages!$A$1:$G$5042,3,FALSE),IF(Declaration!$I$4="German",VLOOKUP($M460,Languages!$A$1:$G$5042,4,FALSE),IF(Declaration!$I$4="Chinese",VLOOKUP($M460,Languages!$A$1:$G$5042,5,FALSE),IF(Declaration!$I$4="Japanese",VLOOKUP($M460,Languages!$A$1:$G$5042,6,FALSE),IF(Declaration!$I$4="Portugese",VLOOKUP($M460,Languages!$A$1:$G$5042,7,FALSE)))))))))</f>
        <v>Zimbabwe</v>
      </c>
      <c r="D460" s="199"/>
      <c r="E460" s="199"/>
      <c r="H460">
        <f t="shared" si="27"/>
        <v>0</v>
      </c>
      <c r="L460" t="s">
        <v>88</v>
      </c>
      <c r="M460" t="s">
        <v>2376</v>
      </c>
      <c r="N460" t="str">
        <f t="shared" si="25"/>
        <v>Tobacco</v>
      </c>
      <c r="O460" t="str">
        <f t="shared" si="26"/>
        <v>Tobacco</v>
      </c>
    </row>
    <row r="461" spans="2:15" ht="15" x14ac:dyDescent="0.35">
      <c r="B461" s="103" t="str">
        <f>IF(L461="","",IF(Declaration!$I$4="English",L461,IF(Declaration!$I$4="French",VLOOKUP($L461,Languages!$A$1:$G$5042,2,FALSE),IF(Declaration!$I$4="Spanish",VLOOKUP($L461,Languages!$A$1:$G$5042,3,FALSE),IF(Declaration!$I$4="German",VLOOKUP($L461,Languages!$A$1:$G$5042,4,FALSE),IF(Declaration!$I$4="Chinese",VLOOKUP($L461,Languages!$A$1:$G$5042,5,FALSE),IF(Declaration!$I$4="Japanese",VLOOKUP($L461,Languages!$A$1:$G$5042,6,FALSE),IF(Declaration!$I$4="Portugese",VLOOKUP($L461,Languages!$A$1:$G$5042,7,FALSE)))))))))</f>
        <v>Tomato Products</v>
      </c>
      <c r="C461" s="103" t="str">
        <f>IF(M461="","",IF(Declaration!$I$4="English",M461,IF(Declaration!$I$4="French",VLOOKUP($M461,Languages!$A$1:$G$5042,2,FALSE),IF(Declaration!$I$4="Spanish",VLOOKUP($M461,Languages!$A$1:$G$5042,3,FALSE),IF(Declaration!$I$4="German",VLOOKUP($M461,Languages!$A$1:$G$5042,4,FALSE),IF(Declaration!$I$4="Chinese",VLOOKUP($M461,Languages!$A$1:$G$5042,5,FALSE),IF(Declaration!$I$4="Japanese",VLOOKUP($M461,Languages!$A$1:$G$5042,6,FALSE),IF(Declaration!$I$4="Portugese",VLOOKUP($M461,Languages!$A$1:$G$5042,7,FALSE)))))))))</f>
        <v>China</v>
      </c>
      <c r="D461" s="199"/>
      <c r="E461" s="199"/>
      <c r="H461">
        <f t="shared" si="27"/>
        <v>0</v>
      </c>
      <c r="L461" t="s">
        <v>139</v>
      </c>
      <c r="M461" t="s">
        <v>1448</v>
      </c>
      <c r="N461" t="str">
        <f t="shared" si="25"/>
        <v>Tomato Products</v>
      </c>
      <c r="O461" t="str">
        <f t="shared" si="26"/>
        <v>Tomato Products</v>
      </c>
    </row>
    <row r="462" spans="2:15" ht="15" x14ac:dyDescent="0.35">
      <c r="B462" s="103" t="str">
        <f>IF(L462="","",IF(Declaration!$I$4="English",L462,IF(Declaration!$I$4="French",VLOOKUP($L462,Languages!$A$1:$G$5042,2,FALSE),IF(Declaration!$I$4="Spanish",VLOOKUP($L462,Languages!$A$1:$G$5042,3,FALSE),IF(Declaration!$I$4="German",VLOOKUP($L462,Languages!$A$1:$G$5042,4,FALSE),IF(Declaration!$I$4="Chinese",VLOOKUP($L462,Languages!$A$1:$G$5042,5,FALSE),IF(Declaration!$I$4="Japanese",VLOOKUP($L462,Languages!$A$1:$G$5042,6,FALSE),IF(Declaration!$I$4="Portugese",VLOOKUP($L462,Languages!$A$1:$G$5042,7,FALSE)))))))))</f>
        <v>Tomatoes</v>
      </c>
      <c r="C462" s="103" t="str">
        <f>IF(M462="","",IF(Declaration!$I$4="English",M462,IF(Declaration!$I$4="French",VLOOKUP($M462,Languages!$A$1:$G$5042,2,FALSE),IF(Declaration!$I$4="Spanish",VLOOKUP($M462,Languages!$A$1:$G$5042,3,FALSE),IF(Declaration!$I$4="German",VLOOKUP($M462,Languages!$A$1:$G$5042,4,FALSE),IF(Declaration!$I$4="Chinese",VLOOKUP($M462,Languages!$A$1:$G$5042,5,FALSE),IF(Declaration!$I$4="Japanese",VLOOKUP($M462,Languages!$A$1:$G$5042,6,FALSE),IF(Declaration!$I$4="Portugese",VLOOKUP($M462,Languages!$A$1:$G$5042,7,FALSE)))))))))</f>
        <v>Argentina</v>
      </c>
      <c r="D462" s="199"/>
      <c r="E462" s="199"/>
      <c r="H462">
        <f t="shared" si="27"/>
        <v>0</v>
      </c>
      <c r="L462" t="s">
        <v>89</v>
      </c>
      <c r="M462" t="s">
        <v>1287</v>
      </c>
      <c r="N462" t="str">
        <f t="shared" si="25"/>
        <v>Tomatoes</v>
      </c>
      <c r="O462" t="str">
        <f t="shared" si="26"/>
        <v>Tomatoes</v>
      </c>
    </row>
    <row r="463" spans="2:15" ht="15" x14ac:dyDescent="0.35">
      <c r="B463" s="103" t="str">
        <f>IF(L463="","",IF(Declaration!$I$4="English",L463,IF(Declaration!$I$4="French",VLOOKUP($L463,Languages!$A$1:$G$5042,2,FALSE),IF(Declaration!$I$4="Spanish",VLOOKUP($L463,Languages!$A$1:$G$5042,3,FALSE),IF(Declaration!$I$4="German",VLOOKUP($L463,Languages!$A$1:$G$5042,4,FALSE),IF(Declaration!$I$4="Chinese",VLOOKUP($L463,Languages!$A$1:$G$5042,5,FALSE),IF(Declaration!$I$4="Japanese",VLOOKUP($L463,Languages!$A$1:$G$5042,6,FALSE),IF(Declaration!$I$4="Portugese",VLOOKUP($L463,Languages!$A$1:$G$5042,7,FALSE)))))))))</f>
        <v>Tomatoes</v>
      </c>
      <c r="C463" s="103" t="str">
        <f>IF(M463="","",IF(Declaration!$I$4="English",M463,IF(Declaration!$I$4="French",VLOOKUP($M463,Languages!$A$1:$G$5042,2,FALSE),IF(Declaration!$I$4="Spanish",VLOOKUP($M463,Languages!$A$1:$G$5042,3,FALSE),IF(Declaration!$I$4="German",VLOOKUP($M463,Languages!$A$1:$G$5042,4,FALSE),IF(Declaration!$I$4="Chinese",VLOOKUP($M463,Languages!$A$1:$G$5042,5,FALSE),IF(Declaration!$I$4="Japanese",VLOOKUP($M463,Languages!$A$1:$G$5042,6,FALSE),IF(Declaration!$I$4="Portugese",VLOOKUP($M463,Languages!$A$1:$G$5042,7,FALSE)))))))))</f>
        <v>Dominican Republic</v>
      </c>
      <c r="D463" s="199"/>
      <c r="E463" s="199"/>
      <c r="H463">
        <f t="shared" si="27"/>
        <v>0</v>
      </c>
      <c r="L463" t="s">
        <v>89</v>
      </c>
      <c r="M463" t="s">
        <v>1549</v>
      </c>
      <c r="N463" t="str">
        <f t="shared" si="25"/>
        <v>Tomatoes</v>
      </c>
      <c r="O463" t="str">
        <f t="shared" si="26"/>
        <v>Tomatoes</v>
      </c>
    </row>
    <row r="464" spans="2:15" ht="15" x14ac:dyDescent="0.35">
      <c r="B464" s="103" t="str">
        <f>IF(L464="","",IF(Declaration!$I$4="English",L464,IF(Declaration!$I$4="French",VLOOKUP($L464,Languages!$A$1:$G$5042,2,FALSE),IF(Declaration!$I$4="Spanish",VLOOKUP($L464,Languages!$A$1:$G$5042,3,FALSE),IF(Declaration!$I$4="German",VLOOKUP($L464,Languages!$A$1:$G$5042,4,FALSE),IF(Declaration!$I$4="Chinese",VLOOKUP($L464,Languages!$A$1:$G$5042,5,FALSE),IF(Declaration!$I$4="Japanese",VLOOKUP($L464,Languages!$A$1:$G$5042,6,FALSE),IF(Declaration!$I$4="Portugese",VLOOKUP($L464,Languages!$A$1:$G$5042,7,FALSE)))))))))</f>
        <v>Tomatoes</v>
      </c>
      <c r="C464" s="103" t="str">
        <f>IF(M464="","",IF(Declaration!$I$4="English",M464,IF(Declaration!$I$4="French",VLOOKUP($M464,Languages!$A$1:$G$5042,2,FALSE),IF(Declaration!$I$4="Spanish",VLOOKUP($M464,Languages!$A$1:$G$5042,3,FALSE),IF(Declaration!$I$4="German",VLOOKUP($M464,Languages!$A$1:$G$5042,4,FALSE),IF(Declaration!$I$4="Chinese",VLOOKUP($M464,Languages!$A$1:$G$5042,5,FALSE),IF(Declaration!$I$4="Japanese",VLOOKUP($M464,Languages!$A$1:$G$5042,6,FALSE),IF(Declaration!$I$4="Portugese",VLOOKUP($M464,Languages!$A$1:$G$5042,7,FALSE)))))))))</f>
        <v>Mexico</v>
      </c>
      <c r="D464" s="199"/>
      <c r="E464" s="199"/>
      <c r="H464">
        <f t="shared" si="27"/>
        <v>0</v>
      </c>
      <c r="L464" t="s">
        <v>89</v>
      </c>
      <c r="M464" t="s">
        <v>1906</v>
      </c>
      <c r="N464" t="str">
        <f t="shared" si="25"/>
        <v>Tomatoes</v>
      </c>
      <c r="O464" t="str">
        <f t="shared" si="26"/>
        <v>Tomatoes</v>
      </c>
    </row>
    <row r="465" spans="2:15" ht="15" x14ac:dyDescent="0.35">
      <c r="B465" s="103" t="str">
        <f>IF(L465="","",IF(Declaration!$I$4="English",L465,IF(Declaration!$I$4="French",VLOOKUP($L465,Languages!$A$1:$G$5042,2,FALSE),IF(Declaration!$I$4="Spanish",VLOOKUP($L465,Languages!$A$1:$G$5042,3,FALSE),IF(Declaration!$I$4="German",VLOOKUP($L465,Languages!$A$1:$G$5042,4,FALSE),IF(Declaration!$I$4="Chinese",VLOOKUP($L465,Languages!$A$1:$G$5042,5,FALSE),IF(Declaration!$I$4="Japanese",VLOOKUP($L465,Languages!$A$1:$G$5042,6,FALSE),IF(Declaration!$I$4="Portugese",VLOOKUP($L465,Languages!$A$1:$G$5042,7,FALSE)))))))))</f>
        <v>Tomatoes</v>
      </c>
      <c r="C465" s="103" t="str">
        <f>IF(M465="","",IF(Declaration!$I$4="English",M465,IF(Declaration!$I$4="French",VLOOKUP($M465,Languages!$A$1:$G$5042,2,FALSE),IF(Declaration!$I$4="Spanish",VLOOKUP($M465,Languages!$A$1:$G$5042,3,FALSE),IF(Declaration!$I$4="German",VLOOKUP($M465,Languages!$A$1:$G$5042,4,FALSE),IF(Declaration!$I$4="Chinese",VLOOKUP($M465,Languages!$A$1:$G$5042,5,FALSE),IF(Declaration!$I$4="Japanese",VLOOKUP($M465,Languages!$A$1:$G$5042,6,FALSE),IF(Declaration!$I$4="Portugese",VLOOKUP($M465,Languages!$A$1:$G$5042,7,FALSE)))))))))</f>
        <v>Paraguay</v>
      </c>
      <c r="D465" s="199"/>
      <c r="E465" s="199"/>
      <c r="H465">
        <f t="shared" si="27"/>
        <v>0</v>
      </c>
      <c r="L465" t="s">
        <v>89</v>
      </c>
      <c r="M465" t="s">
        <v>2039</v>
      </c>
      <c r="N465" t="str">
        <f t="shared" ref="N465:N474" si="28">B465&amp;D465</f>
        <v>Tomatoes</v>
      </c>
      <c r="O465" t="str">
        <f t="shared" ref="O465:O474" si="29">B465&amp;E465</f>
        <v>Tomatoes</v>
      </c>
    </row>
    <row r="466" spans="2:15" ht="15" x14ac:dyDescent="0.35">
      <c r="B466" s="103" t="str">
        <f>IF(L466="","",IF(Declaration!$I$4="English",L466,IF(Declaration!$I$4="French",VLOOKUP($L466,Languages!$A$1:$G$5042,2,FALSE),IF(Declaration!$I$4="Spanish",VLOOKUP($L466,Languages!$A$1:$G$5042,3,FALSE),IF(Declaration!$I$4="German",VLOOKUP($L466,Languages!$A$1:$G$5042,4,FALSE),IF(Declaration!$I$4="Chinese",VLOOKUP($L466,Languages!$A$1:$G$5042,5,FALSE),IF(Declaration!$I$4="Japanese",VLOOKUP($L466,Languages!$A$1:$G$5042,6,FALSE),IF(Declaration!$I$4="Portugese",VLOOKUP($L466,Languages!$A$1:$G$5042,7,FALSE)))))))))</f>
        <v>Toys</v>
      </c>
      <c r="C466" s="103" t="str">
        <f>IF(M466="","",IF(Declaration!$I$4="English",M466,IF(Declaration!$I$4="French",VLOOKUP($M466,Languages!$A$1:$G$5042,2,FALSE),IF(Declaration!$I$4="Spanish",VLOOKUP($M466,Languages!$A$1:$G$5042,3,FALSE),IF(Declaration!$I$4="German",VLOOKUP($M466,Languages!$A$1:$G$5042,4,FALSE),IF(Declaration!$I$4="Chinese",VLOOKUP($M466,Languages!$A$1:$G$5042,5,FALSE),IF(Declaration!$I$4="Japanese",VLOOKUP($M466,Languages!$A$1:$G$5042,6,FALSE),IF(Declaration!$I$4="Portugese",VLOOKUP($M466,Languages!$A$1:$G$5042,7,FALSE)))))))))</f>
        <v>China</v>
      </c>
      <c r="D466" s="199"/>
      <c r="E466" s="199"/>
      <c r="H466">
        <f t="shared" si="27"/>
        <v>0</v>
      </c>
      <c r="L466" t="s">
        <v>140</v>
      </c>
      <c r="M466" t="s">
        <v>1448</v>
      </c>
      <c r="N466" t="str">
        <f t="shared" si="28"/>
        <v>Toys</v>
      </c>
      <c r="O466" t="str">
        <f t="shared" si="29"/>
        <v>Toys</v>
      </c>
    </row>
    <row r="467" spans="2:15" ht="15" x14ac:dyDescent="0.35">
      <c r="B467" s="103" t="str">
        <f>IF(L467="","",IF(Declaration!$I$4="English",L467,IF(Declaration!$I$4="French",VLOOKUP($L467,Languages!$A$1:$G$5042,2,FALSE),IF(Declaration!$I$4="Spanish",VLOOKUP($L467,Languages!$A$1:$G$5042,3,FALSE),IF(Declaration!$I$4="German",VLOOKUP($L467,Languages!$A$1:$G$5042,4,FALSE),IF(Declaration!$I$4="Chinese",VLOOKUP($L467,Languages!$A$1:$G$5042,5,FALSE),IF(Declaration!$I$4="Japanese",VLOOKUP($L467,Languages!$A$1:$G$5042,6,FALSE),IF(Declaration!$I$4="Portugese",VLOOKUP($L467,Languages!$A$1:$G$5042,7,FALSE)))))))))</f>
        <v>Trona (mineral)</v>
      </c>
      <c r="C467" s="103" t="str">
        <f>IF(M467="","",IF(Declaration!$I$4="English",M467,IF(Declaration!$I$4="French",VLOOKUP($M467,Languages!$A$1:$G$5042,2,FALSE),IF(Declaration!$I$4="Spanish",VLOOKUP($M467,Languages!$A$1:$G$5042,3,FALSE),IF(Declaration!$I$4="German",VLOOKUP($M467,Languages!$A$1:$G$5042,4,FALSE),IF(Declaration!$I$4="Chinese",VLOOKUP($M467,Languages!$A$1:$G$5042,5,FALSE),IF(Declaration!$I$4="Japanese",VLOOKUP($M467,Languages!$A$1:$G$5042,6,FALSE),IF(Declaration!$I$4="Portugese",VLOOKUP($M467,Languages!$A$1:$G$5042,7,FALSE)))))))))</f>
        <v>Niger</v>
      </c>
      <c r="D467" s="199"/>
      <c r="E467" s="199"/>
      <c r="H467">
        <f t="shared" si="27"/>
        <v>0</v>
      </c>
      <c r="L467" t="s">
        <v>171</v>
      </c>
      <c r="M467" t="s">
        <v>1986</v>
      </c>
      <c r="N467" t="str">
        <f t="shared" si="28"/>
        <v>Trona (mineral)</v>
      </c>
      <c r="O467" t="str">
        <f t="shared" si="29"/>
        <v>Trona (mineral)</v>
      </c>
    </row>
    <row r="468" spans="2:15" ht="15" x14ac:dyDescent="0.35">
      <c r="B468" s="103" t="str">
        <f>IF(L468="","",IF(Declaration!$I$4="English",L468,IF(Declaration!$I$4="French",VLOOKUP($L468,Languages!$A$1:$G$5042,2,FALSE),IF(Declaration!$I$4="Spanish",VLOOKUP($L468,Languages!$A$1:$G$5042,3,FALSE),IF(Declaration!$I$4="German",VLOOKUP($L468,Languages!$A$1:$G$5042,4,FALSE),IF(Declaration!$I$4="Chinese",VLOOKUP($L468,Languages!$A$1:$G$5042,5,FALSE),IF(Declaration!$I$4="Japanese",VLOOKUP($L468,Languages!$A$1:$G$5042,6,FALSE),IF(Declaration!$I$4="Portugese",VLOOKUP($L468,Languages!$A$1:$G$5042,7,FALSE)))))))))</f>
        <v>Tungsten ore (wolframite)</v>
      </c>
      <c r="C468" s="103" t="str">
        <f>IF(M468="","",IF(Declaration!$I$4="English",M468,IF(Declaration!$I$4="French",VLOOKUP($M468,Languages!$A$1:$G$5042,2,FALSE),IF(Declaration!$I$4="Spanish",VLOOKUP($M468,Languages!$A$1:$G$5042,3,FALSE),IF(Declaration!$I$4="German",VLOOKUP($M468,Languages!$A$1:$G$5042,4,FALSE),IF(Declaration!$I$4="Chinese",VLOOKUP($M468,Languages!$A$1:$G$5042,5,FALSE),IF(Declaration!$I$4="Japanese",VLOOKUP($M468,Languages!$A$1:$G$5042,6,FALSE),IF(Declaration!$I$4="Portugese",VLOOKUP($M468,Languages!$A$1:$G$5042,7,FALSE)))))))))</f>
        <v>Democratic Republic of the Congo</v>
      </c>
      <c r="D468" s="199"/>
      <c r="E468" s="199"/>
      <c r="H468">
        <f t="shared" si="27"/>
        <v>0</v>
      </c>
      <c r="L468" t="s">
        <v>172</v>
      </c>
      <c r="M468" t="s">
        <v>5075</v>
      </c>
      <c r="N468" t="str">
        <f t="shared" si="28"/>
        <v>Tungsten ore (wolframite)</v>
      </c>
      <c r="O468" t="str">
        <f t="shared" si="29"/>
        <v>Tungsten ore (wolframite)</v>
      </c>
    </row>
    <row r="469" spans="2:15" ht="15" x14ac:dyDescent="0.35">
      <c r="B469" s="103" t="str">
        <f>IF(L469="","",IF(Declaration!$I$4="English",L469,IF(Declaration!$I$4="French",VLOOKUP($L469,Languages!$A$1:$G$5042,2,FALSE),IF(Declaration!$I$4="Spanish",VLOOKUP($L469,Languages!$A$1:$G$5042,3,FALSE),IF(Declaration!$I$4="German",VLOOKUP($L469,Languages!$A$1:$G$5042,4,FALSE),IF(Declaration!$I$4="Chinese",VLOOKUP($L469,Languages!$A$1:$G$5042,5,FALSE),IF(Declaration!$I$4="Japanese",VLOOKUP($L469,Languages!$A$1:$G$5042,6,FALSE),IF(Declaration!$I$4="Portugese",VLOOKUP($L469,Languages!$A$1:$G$5042,7,FALSE)))))))))</f>
        <v>Vanilla</v>
      </c>
      <c r="C469" s="103" t="str">
        <f>IF(M469="","",IF(Declaration!$I$4="English",M469,IF(Declaration!$I$4="French",VLOOKUP($M469,Languages!$A$1:$G$5042,2,FALSE),IF(Declaration!$I$4="Spanish",VLOOKUP($M469,Languages!$A$1:$G$5042,3,FALSE),IF(Declaration!$I$4="German",VLOOKUP($M469,Languages!$A$1:$G$5042,4,FALSE),IF(Declaration!$I$4="Chinese",VLOOKUP($M469,Languages!$A$1:$G$5042,5,FALSE),IF(Declaration!$I$4="Japanese",VLOOKUP($M469,Languages!$A$1:$G$5042,6,FALSE),IF(Declaration!$I$4="Portugese",VLOOKUP($M469,Languages!$A$1:$G$5042,7,FALSE)))))))))</f>
        <v>Madagascar</v>
      </c>
      <c r="D469" s="199"/>
      <c r="E469" s="199"/>
      <c r="H469">
        <f t="shared" si="27"/>
        <v>0</v>
      </c>
      <c r="L469" t="s">
        <v>90</v>
      </c>
      <c r="M469" t="s">
        <v>1859</v>
      </c>
      <c r="N469" t="str">
        <f t="shared" si="28"/>
        <v>Vanilla</v>
      </c>
      <c r="O469" t="str">
        <f t="shared" si="29"/>
        <v>Vanilla</v>
      </c>
    </row>
    <row r="470" spans="2:15" ht="15" x14ac:dyDescent="0.35">
      <c r="B470" s="103" t="str">
        <f>IF(L470="","",IF(Declaration!$I$4="English",L470,IF(Declaration!$I$4="French",VLOOKUP($L470,Languages!$A$1:$G$5042,2,FALSE),IF(Declaration!$I$4="Spanish",VLOOKUP($L470,Languages!$A$1:$G$5042,3,FALSE),IF(Declaration!$I$4="German",VLOOKUP($L470,Languages!$A$1:$G$5042,4,FALSE),IF(Declaration!$I$4="Chinese",VLOOKUP($L470,Languages!$A$1:$G$5042,5,FALSE),IF(Declaration!$I$4="Japanese",VLOOKUP($L470,Languages!$A$1:$G$5042,6,FALSE),IF(Declaration!$I$4="Portugese",VLOOKUP($L470,Languages!$A$1:$G$5042,7,FALSE)))))))))</f>
        <v>Vanilla</v>
      </c>
      <c r="C470" s="103" t="str">
        <f>IF(M470="","",IF(Declaration!$I$4="English",M470,IF(Declaration!$I$4="French",VLOOKUP($M470,Languages!$A$1:$G$5042,2,FALSE),IF(Declaration!$I$4="Spanish",VLOOKUP($M470,Languages!$A$1:$G$5042,3,FALSE),IF(Declaration!$I$4="German",VLOOKUP($M470,Languages!$A$1:$G$5042,4,FALSE),IF(Declaration!$I$4="Chinese",VLOOKUP($M470,Languages!$A$1:$G$5042,5,FALSE),IF(Declaration!$I$4="Japanese",VLOOKUP($M470,Languages!$A$1:$G$5042,6,FALSE),IF(Declaration!$I$4="Portugese",VLOOKUP($M470,Languages!$A$1:$G$5042,7,FALSE)))))))))</f>
        <v>Uganda</v>
      </c>
      <c r="D470" s="199"/>
      <c r="E470" s="199"/>
      <c r="H470">
        <f t="shared" si="27"/>
        <v>0</v>
      </c>
      <c r="L470" t="s">
        <v>90</v>
      </c>
      <c r="M470" t="s">
        <v>2308</v>
      </c>
      <c r="N470" t="str">
        <f t="shared" si="28"/>
        <v>Vanilla</v>
      </c>
      <c r="O470" t="str">
        <f t="shared" si="29"/>
        <v>Vanilla</v>
      </c>
    </row>
    <row r="471" spans="2:15" ht="15" x14ac:dyDescent="0.35">
      <c r="B471" s="103" t="str">
        <f>IF(L471="","",IF(Declaration!$I$4="English",L471,IF(Declaration!$I$4="French",VLOOKUP($L471,Languages!$A$1:$G$5042,2,FALSE),IF(Declaration!$I$4="Spanish",VLOOKUP($L471,Languages!$A$1:$G$5042,3,FALSE),IF(Declaration!$I$4="German",VLOOKUP($L471,Languages!$A$1:$G$5042,4,FALSE),IF(Declaration!$I$4="Chinese",VLOOKUP($L471,Languages!$A$1:$G$5042,5,FALSE),IF(Declaration!$I$4="Japanese",VLOOKUP($L471,Languages!$A$1:$G$5042,6,FALSE),IF(Declaration!$I$4="Portugese",VLOOKUP($L471,Languages!$A$1:$G$5042,7,FALSE)))))))))</f>
        <v>Wheat</v>
      </c>
      <c r="C471" s="103" t="str">
        <f>IF(M471="","",IF(Declaration!$I$4="English",M471,IF(Declaration!$I$4="French",VLOOKUP($M471,Languages!$A$1:$G$5042,2,FALSE),IF(Declaration!$I$4="Spanish",VLOOKUP($M471,Languages!$A$1:$G$5042,3,FALSE),IF(Declaration!$I$4="German",VLOOKUP($M471,Languages!$A$1:$G$5042,4,FALSE),IF(Declaration!$I$4="Chinese",VLOOKUP($M471,Languages!$A$1:$G$5042,5,FALSE),IF(Declaration!$I$4="Japanese",VLOOKUP($M471,Languages!$A$1:$G$5042,6,FALSE),IF(Declaration!$I$4="Portugese",VLOOKUP($M471,Languages!$A$1:$G$5042,7,FALSE)))))))))</f>
        <v>Pakistan</v>
      </c>
      <c r="D471" s="199"/>
      <c r="E471" s="199"/>
      <c r="H471">
        <f t="shared" si="27"/>
        <v>0</v>
      </c>
      <c r="L471" t="s">
        <v>91</v>
      </c>
      <c r="M471" t="s">
        <v>2012</v>
      </c>
      <c r="N471" t="str">
        <f t="shared" si="28"/>
        <v>Wheat</v>
      </c>
      <c r="O471" t="str">
        <f t="shared" si="29"/>
        <v>Wheat</v>
      </c>
    </row>
    <row r="472" spans="2:15" ht="15" x14ac:dyDescent="0.35">
      <c r="B472" s="103" t="str">
        <f>IF(L472="","",IF(Declaration!$I$4="English",L472,IF(Declaration!$I$4="French",VLOOKUP($L472,Languages!$A$1:$G$5042,2,FALSE),IF(Declaration!$I$4="Spanish",VLOOKUP($L472,Languages!$A$1:$G$5042,3,FALSE),IF(Declaration!$I$4="German",VLOOKUP($L472,Languages!$A$1:$G$5042,4,FALSE),IF(Declaration!$I$4="Chinese",VLOOKUP($L472,Languages!$A$1:$G$5042,5,FALSE),IF(Declaration!$I$4="Japanese",VLOOKUP($L472,Languages!$A$1:$G$5042,6,FALSE),IF(Declaration!$I$4="Portugese",VLOOKUP($L472,Languages!$A$1:$G$5042,7,FALSE)))))))))</f>
        <v>Yerba Mate (stimulant plant)</v>
      </c>
      <c r="C472" s="103" t="str">
        <f>IF(M472="","",IF(Declaration!$I$4="English",M472,IF(Declaration!$I$4="French",VLOOKUP($M472,Languages!$A$1:$G$5042,2,FALSE),IF(Declaration!$I$4="Spanish",VLOOKUP($M472,Languages!$A$1:$G$5042,3,FALSE),IF(Declaration!$I$4="German",VLOOKUP($M472,Languages!$A$1:$G$5042,4,FALSE),IF(Declaration!$I$4="Chinese",VLOOKUP($M472,Languages!$A$1:$G$5042,5,FALSE),IF(Declaration!$I$4="Japanese",VLOOKUP($M472,Languages!$A$1:$G$5042,6,FALSE),IF(Declaration!$I$4="Portugese",VLOOKUP($M472,Languages!$A$1:$G$5042,7,FALSE)))))))))</f>
        <v>Argentina</v>
      </c>
      <c r="D472" s="199"/>
      <c r="E472" s="199"/>
      <c r="H472">
        <f t="shared" si="27"/>
        <v>0</v>
      </c>
      <c r="L472" t="s">
        <v>92</v>
      </c>
      <c r="M472" t="s">
        <v>1287</v>
      </c>
      <c r="N472" t="str">
        <f t="shared" si="28"/>
        <v>Yerba Mate (stimulant plant)</v>
      </c>
      <c r="O472" t="str">
        <f t="shared" si="29"/>
        <v>Yerba Mate (stimulant plant)</v>
      </c>
    </row>
    <row r="473" spans="2:15" ht="15" x14ac:dyDescent="0.35">
      <c r="B473" s="103" t="str">
        <f>IF(L473="","",IF(Declaration!$I$4="English",L473,IF(Declaration!$I$4="French",VLOOKUP($L473,Languages!$A$1:$G$5042,2,FALSE),IF(Declaration!$I$4="Spanish",VLOOKUP($L473,Languages!$A$1:$G$5042,3,FALSE),IF(Declaration!$I$4="German",VLOOKUP($L473,Languages!$A$1:$G$5042,4,FALSE),IF(Declaration!$I$4="Chinese",VLOOKUP($L473,Languages!$A$1:$G$5042,5,FALSE),IF(Declaration!$I$4="Japanese",VLOOKUP($L473,Languages!$A$1:$G$5042,6,FALSE),IF(Declaration!$I$4="Portugese",VLOOKUP($L473,Languages!$A$1:$G$5042,7,FALSE)))))))))</f>
        <v>Yerba Mate (stimulant plant)</v>
      </c>
      <c r="C473" s="103" t="str">
        <f>IF(M473="","",IF(Declaration!$I$4="English",M473,IF(Declaration!$I$4="French",VLOOKUP($M473,Languages!$A$1:$G$5042,2,FALSE),IF(Declaration!$I$4="Spanish",VLOOKUP($M473,Languages!$A$1:$G$5042,3,FALSE),IF(Declaration!$I$4="German",VLOOKUP($M473,Languages!$A$1:$G$5042,4,FALSE),IF(Declaration!$I$4="Chinese",VLOOKUP($M473,Languages!$A$1:$G$5042,5,FALSE),IF(Declaration!$I$4="Japanese",VLOOKUP($M473,Languages!$A$1:$G$5042,6,FALSE),IF(Declaration!$I$4="Portugese",VLOOKUP($M473,Languages!$A$1:$G$5042,7,FALSE)))))))))</f>
        <v>Paraguay</v>
      </c>
      <c r="D473" s="199"/>
      <c r="E473" s="199"/>
      <c r="H473">
        <f t="shared" si="27"/>
        <v>0</v>
      </c>
      <c r="L473" t="s">
        <v>92</v>
      </c>
      <c r="M473" t="s">
        <v>2039</v>
      </c>
      <c r="N473" t="str">
        <f t="shared" si="28"/>
        <v>Yerba Mate (stimulant plant)</v>
      </c>
      <c r="O473" t="str">
        <f t="shared" si="29"/>
        <v>Yerba Mate (stimulant plant)</v>
      </c>
    </row>
    <row r="474" spans="2:15" ht="15" x14ac:dyDescent="0.35">
      <c r="B474" s="103" t="str">
        <f>IF(L474="","",IF(Declaration!$I$4="English",L474,IF(Declaration!$I$4="French",VLOOKUP($L474,Languages!$A$1:$G$5042,2,FALSE),IF(Declaration!$I$4="Spanish",VLOOKUP($L474,Languages!$A$1:$G$5042,3,FALSE),IF(Declaration!$I$4="German",VLOOKUP($L474,Languages!$A$1:$G$5042,4,FALSE),IF(Declaration!$I$4="Chinese",VLOOKUP($L474,Languages!$A$1:$G$5042,5,FALSE),IF(Declaration!$I$4="Japanese",VLOOKUP($L474,Languages!$A$1:$G$5042,6,FALSE),IF(Declaration!$I$4="Portugese",VLOOKUP($L474,Languages!$A$1:$G$5042,7,FALSE)))))))))</f>
        <v>Zinc</v>
      </c>
      <c r="C474" s="103" t="str">
        <f>IF(M474="","",IF(Declaration!$I$4="English",M474,IF(Declaration!$I$4="French",VLOOKUP($M474,Languages!$A$1:$G$5042,2,FALSE),IF(Declaration!$I$4="Spanish",VLOOKUP($M474,Languages!$A$1:$G$5042,3,FALSE),IF(Declaration!$I$4="German",VLOOKUP($M474,Languages!$A$1:$G$5042,4,FALSE),IF(Declaration!$I$4="Chinese",VLOOKUP($M474,Languages!$A$1:$G$5042,5,FALSE),IF(Declaration!$I$4="Japanese",VLOOKUP($M474,Languages!$A$1:$G$5042,6,FALSE),IF(Declaration!$I$4="Portugese",VLOOKUP($M474,Languages!$A$1:$G$5042,7,FALSE)))))))))</f>
        <v>Bolivia</v>
      </c>
      <c r="D474" s="199"/>
      <c r="E474" s="199"/>
      <c r="H474">
        <f t="shared" si="27"/>
        <v>0</v>
      </c>
      <c r="L474" t="s">
        <v>173</v>
      </c>
      <c r="M474" t="s">
        <v>5044</v>
      </c>
      <c r="N474" t="str">
        <f t="shared" si="28"/>
        <v>Zinc</v>
      </c>
      <c r="O474" t="str">
        <f t="shared" si="29"/>
        <v>Zinc</v>
      </c>
    </row>
    <row r="475" spans="2:15" x14ac:dyDescent="0.35">
      <c r="B475" s="383" t="s">
        <v>5199</v>
      </c>
      <c r="C475" s="391"/>
      <c r="D475" s="391"/>
      <c r="E475" s="384"/>
    </row>
  </sheetData>
  <mergeCells count="4">
    <mergeCell ref="B2:E2"/>
    <mergeCell ref="B3:E3"/>
    <mergeCell ref="B4:E4"/>
    <mergeCell ref="B475:E475"/>
  </mergeCells>
  <dataValidations count="2">
    <dataValidation type="list" allowBlank="1" showInputMessage="1" showErrorMessage="1" sqref="D6:D474" xr:uid="{0F8FCCC7-FBFD-44D7-8216-6671C1579B78}">
      <formula1>$J$11:$J$13</formula1>
    </dataValidation>
    <dataValidation type="list" allowBlank="1" showInputMessage="1" showErrorMessage="1" sqref="E6:E474" xr:uid="{FD541C6A-B6F9-4E58-95A9-2880299EA531}">
      <formula1>$J$6:$J$9</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5" zeroHeight="1" x14ac:dyDescent="0.4"/>
  <cols>
    <col min="1" max="1" width="3.7265625" style="23" customWidth="1"/>
    <col min="2" max="2" width="52.453125" style="27" bestFit="1" customWidth="1"/>
    <col min="3" max="3" width="43.7265625" style="27" customWidth="1"/>
    <col min="4" max="4" width="23.1796875" style="23" customWidth="1"/>
    <col min="5" max="16384" width="15.1796875" style="23" hidden="1"/>
  </cols>
  <sheetData>
    <row r="2" spans="2:7" s="32" customFormat="1" ht="29.9" customHeight="1" x14ac:dyDescent="0.5">
      <c r="B2" s="379"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80"/>
    </row>
    <row r="3" spans="2:7" s="20" customFormat="1" ht="36" customHeight="1" x14ac:dyDescent="0.35">
      <c r="B3" s="381"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82"/>
      <c r="D3" s="32"/>
    </row>
    <row r="4" spans="2:7" s="20" customFormat="1" ht="91.5" customHeight="1" x14ac:dyDescent="0.35">
      <c r="B4" s="381"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82"/>
      <c r="D4" s="32"/>
    </row>
    <row r="5" spans="2:7" s="20" customFormat="1" ht="40.5" customHeight="1" x14ac:dyDescent="0.35">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4">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1028</v>
      </c>
      <c r="D6" s="85"/>
    </row>
    <row r="7" spans="2:7" ht="15" customHeight="1" x14ac:dyDescent="0.4">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1028</v>
      </c>
      <c r="D7" s="85"/>
    </row>
    <row r="8" spans="2:7" ht="15" customHeight="1" x14ac:dyDescent="0.4">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1028</v>
      </c>
      <c r="D8" s="85"/>
    </row>
    <row r="9" spans="2:7" ht="15" customHeight="1" x14ac:dyDescent="0.4">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1028</v>
      </c>
      <c r="D9" s="85"/>
    </row>
    <row r="10" spans="2:7" ht="15" customHeight="1" x14ac:dyDescent="0.4">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1028</v>
      </c>
      <c r="D10" s="85"/>
    </row>
    <row r="11" spans="2:7" ht="15" customHeight="1" x14ac:dyDescent="0.4">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1028</v>
      </c>
      <c r="D11" s="85"/>
    </row>
    <row r="12" spans="2:7" ht="15" customHeight="1" x14ac:dyDescent="0.4">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1028</v>
      </c>
      <c r="D12" s="85"/>
    </row>
    <row r="13" spans="2:7" ht="15" customHeight="1" x14ac:dyDescent="0.4">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1028</v>
      </c>
      <c r="D13" s="85"/>
    </row>
    <row r="14" spans="2:7" ht="15" customHeight="1" x14ac:dyDescent="0.4">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1028</v>
      </c>
      <c r="D14" s="85"/>
    </row>
    <row r="15" spans="2:7" x14ac:dyDescent="0.4">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1028</v>
      </c>
      <c r="D15" s="85"/>
    </row>
    <row r="16" spans="2:7" x14ac:dyDescent="0.4">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1028</v>
      </c>
      <c r="D16" s="85"/>
    </row>
    <row r="17" spans="2:4" x14ac:dyDescent="0.4">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1028</v>
      </c>
      <c r="D17" s="85"/>
    </row>
    <row r="18" spans="2:4" x14ac:dyDescent="0.4">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1028</v>
      </c>
      <c r="D18" s="85"/>
    </row>
    <row r="19" spans="2:4" x14ac:dyDescent="0.4">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1028</v>
      </c>
      <c r="D19" s="85"/>
    </row>
    <row r="20" spans="2:4" x14ac:dyDescent="0.4">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1028</v>
      </c>
      <c r="D20" s="85"/>
    </row>
    <row r="21" spans="2:4" x14ac:dyDescent="0.4">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1028</v>
      </c>
      <c r="D21" s="85"/>
    </row>
    <row r="22" spans="2:4" x14ac:dyDescent="0.4">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1028</v>
      </c>
      <c r="D22" s="85"/>
    </row>
    <row r="23" spans="2:4" x14ac:dyDescent="0.4">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1028</v>
      </c>
      <c r="D23" s="85"/>
    </row>
    <row r="24" spans="2:4" ht="15" customHeight="1" x14ac:dyDescent="0.4">
      <c r="B24" s="383" t="s">
        <v>5199</v>
      </c>
      <c r="C24" s="384"/>
      <c r="D24" s="85"/>
    </row>
    <row r="25" spans="2:4" hidden="1" x14ac:dyDescent="0.4">
      <c r="C25" s="28"/>
    </row>
    <row r="26" spans="2:4" hidden="1" x14ac:dyDescent="0.4">
      <c r="C26" s="28"/>
    </row>
    <row r="27" spans="2:4" hidden="1" x14ac:dyDescent="0.4">
      <c r="C27" s="28"/>
    </row>
    <row r="28" spans="2:4" hidden="1" x14ac:dyDescent="0.4">
      <c r="C28" s="28"/>
    </row>
    <row r="29" spans="2:4" hidden="1" x14ac:dyDescent="0.4">
      <c r="C29" s="28"/>
    </row>
    <row r="30" spans="2:4" hidden="1" x14ac:dyDescent="0.4">
      <c r="C30" s="28"/>
    </row>
    <row r="31" spans="2:4" hidden="1" x14ac:dyDescent="0.4">
      <c r="C31" s="28"/>
    </row>
    <row r="32" spans="2:4" hidden="1" x14ac:dyDescent="0.4">
      <c r="C32" s="28"/>
    </row>
    <row r="33" spans="3:3" hidden="1" x14ac:dyDescent="0.4">
      <c r="C33" s="28"/>
    </row>
    <row r="34" spans="3:3" hidden="1" x14ac:dyDescent="0.4">
      <c r="C34" s="28"/>
    </row>
    <row r="35" spans="3:3" hidden="1" x14ac:dyDescent="0.4">
      <c r="C35" s="28"/>
    </row>
    <row r="36" spans="3:3" hidden="1" x14ac:dyDescent="0.4">
      <c r="C36" s="28"/>
    </row>
    <row r="37" spans="3:3" hidden="1" x14ac:dyDescent="0.4">
      <c r="C37" s="28"/>
    </row>
    <row r="38" spans="3:3" hidden="1" x14ac:dyDescent="0.4">
      <c r="C38" s="28"/>
    </row>
    <row r="39" spans="3:3" hidden="1" x14ac:dyDescent="0.4">
      <c r="C39" s="28"/>
    </row>
    <row r="40" spans="3:3" hidden="1" x14ac:dyDescent="0.4">
      <c r="C40" s="28"/>
    </row>
    <row r="41" spans="3:3" hidden="1" x14ac:dyDescent="0.4">
      <c r="C41" s="28"/>
    </row>
    <row r="42" spans="3:3" hidden="1" x14ac:dyDescent="0.4">
      <c r="C42" s="28"/>
    </row>
    <row r="43" spans="3:3" hidden="1" x14ac:dyDescent="0.4">
      <c r="C43" s="28"/>
    </row>
    <row r="44" spans="3:3" hidden="1" x14ac:dyDescent="0.4">
      <c r="C44" s="28"/>
    </row>
    <row r="45" spans="3:3" hidden="1" x14ac:dyDescent="0.4">
      <c r="C45" s="28"/>
    </row>
    <row r="46" spans="3:3" hidden="1" x14ac:dyDescent="0.4">
      <c r="C46" s="28"/>
    </row>
    <row r="47" spans="3:3" hidden="1" x14ac:dyDescent="0.4">
      <c r="C47" s="28"/>
    </row>
    <row r="48" spans="3:3" hidden="1" x14ac:dyDescent="0.4">
      <c r="C48" s="28"/>
    </row>
    <row r="49" spans="3:3" hidden="1" x14ac:dyDescent="0.4">
      <c r="C49" s="28"/>
    </row>
    <row r="50" spans="3:3" hidden="1" x14ac:dyDescent="0.4">
      <c r="C50" s="28"/>
    </row>
    <row r="51" spans="3:3" hidden="1" x14ac:dyDescent="0.4">
      <c r="C51" s="28"/>
    </row>
    <row r="52" spans="3:3" hidden="1" x14ac:dyDescent="0.4">
      <c r="C52" s="28"/>
    </row>
    <row r="53" spans="3:3" hidden="1" x14ac:dyDescent="0.4">
      <c r="C53" s="28"/>
    </row>
    <row r="54" spans="3:3" hidden="1" x14ac:dyDescent="0.4">
      <c r="C54" s="28"/>
    </row>
    <row r="55" spans="3:3" hidden="1" x14ac:dyDescent="0.4">
      <c r="C55" s="28"/>
    </row>
    <row r="56" spans="3:3" hidden="1" x14ac:dyDescent="0.4">
      <c r="C56" s="28"/>
    </row>
    <row r="57" spans="3:3" hidden="1" x14ac:dyDescent="0.4">
      <c r="C57" s="28"/>
    </row>
    <row r="58" spans="3:3" hidden="1" x14ac:dyDescent="0.4">
      <c r="C58" s="28"/>
    </row>
    <row r="59" spans="3:3" hidden="1" x14ac:dyDescent="0.4">
      <c r="C59" s="28"/>
    </row>
    <row r="60" spans="3:3" hidden="1" x14ac:dyDescent="0.4">
      <c r="C60" s="28"/>
    </row>
    <row r="61" spans="3:3" hidden="1" x14ac:dyDescent="0.4">
      <c r="C61" s="28"/>
    </row>
    <row r="62" spans="3:3" hidden="1" x14ac:dyDescent="0.4">
      <c r="C62" s="28"/>
    </row>
    <row r="63" spans="3:3" hidden="1" x14ac:dyDescent="0.4">
      <c r="C63" s="28"/>
    </row>
    <row r="64" spans="3:3" hidden="1" x14ac:dyDescent="0.4">
      <c r="C64" s="28"/>
    </row>
    <row r="65" spans="3:3" hidden="1" x14ac:dyDescent="0.4">
      <c r="C65" s="28"/>
    </row>
    <row r="66" spans="3:3" hidden="1" x14ac:dyDescent="0.4">
      <c r="C66" s="28"/>
    </row>
    <row r="67" spans="3:3" hidden="1" x14ac:dyDescent="0.4">
      <c r="C67" s="28"/>
    </row>
    <row r="68" spans="3:3" hidden="1" x14ac:dyDescent="0.4">
      <c r="C68" s="28"/>
    </row>
    <row r="69" spans="3:3" hidden="1" x14ac:dyDescent="0.4">
      <c r="C69" s="28"/>
    </row>
    <row r="70" spans="3:3" hidden="1" x14ac:dyDescent="0.4">
      <c r="C70" s="28"/>
    </row>
    <row r="71" spans="3:3" hidden="1" x14ac:dyDescent="0.4">
      <c r="C71" s="28"/>
    </row>
    <row r="72" spans="3:3" hidden="1" x14ac:dyDescent="0.4">
      <c r="C72" s="28"/>
    </row>
    <row r="73" spans="3:3" hidden="1" x14ac:dyDescent="0.4">
      <c r="C73" s="28"/>
    </row>
    <row r="74" spans="3:3" hidden="1" x14ac:dyDescent="0.4">
      <c r="C74" s="28"/>
    </row>
    <row r="75" spans="3:3" hidden="1" x14ac:dyDescent="0.4">
      <c r="C75" s="28"/>
    </row>
    <row r="76" spans="3:3" hidden="1" x14ac:dyDescent="0.4">
      <c r="C76" s="28"/>
    </row>
    <row r="77" spans="3:3" hidden="1" x14ac:dyDescent="0.4">
      <c r="C77" s="28"/>
    </row>
    <row r="78" spans="3:3" hidden="1" x14ac:dyDescent="0.4">
      <c r="C78" s="28"/>
    </row>
    <row r="79" spans="3:3" hidden="1" x14ac:dyDescent="0.4">
      <c r="C79" s="28"/>
    </row>
    <row r="80" spans="3:3" hidden="1" x14ac:dyDescent="0.4">
      <c r="C80" s="28"/>
    </row>
    <row r="81" spans="3:3" hidden="1" x14ac:dyDescent="0.4">
      <c r="C81" s="28"/>
    </row>
    <row r="82" spans="3:3" hidden="1" x14ac:dyDescent="0.4">
      <c r="C82" s="28"/>
    </row>
    <row r="83" spans="3:3" hidden="1" x14ac:dyDescent="0.4">
      <c r="C83" s="28"/>
    </row>
    <row r="84" spans="3:3" hidden="1" x14ac:dyDescent="0.4">
      <c r="C84" s="28"/>
    </row>
    <row r="85" spans="3:3" hidden="1" x14ac:dyDescent="0.4">
      <c r="C85" s="28"/>
    </row>
    <row r="86" spans="3:3" hidden="1" x14ac:dyDescent="0.4">
      <c r="C86" s="28"/>
    </row>
    <row r="87" spans="3:3" hidden="1" x14ac:dyDescent="0.4">
      <c r="C87" s="28"/>
    </row>
    <row r="88" spans="3:3" hidden="1" x14ac:dyDescent="0.4">
      <c r="C88" s="28"/>
    </row>
    <row r="89" spans="3:3" hidden="1" x14ac:dyDescent="0.4">
      <c r="C89" s="28"/>
    </row>
    <row r="90" spans="3:3" hidden="1" x14ac:dyDescent="0.4">
      <c r="C90" s="28"/>
    </row>
    <row r="91" spans="3:3" hidden="1" x14ac:dyDescent="0.4">
      <c r="C91" s="28"/>
    </row>
    <row r="92" spans="3:3" hidden="1" x14ac:dyDescent="0.4">
      <c r="C92" s="28"/>
    </row>
    <row r="93" spans="3:3" hidden="1" x14ac:dyDescent="0.4">
      <c r="C93" s="28"/>
    </row>
    <row r="94" spans="3:3" hidden="1" x14ac:dyDescent="0.4">
      <c r="C94" s="28"/>
    </row>
    <row r="95" spans="3:3" hidden="1" x14ac:dyDescent="0.4">
      <c r="C95" s="28"/>
    </row>
    <row r="96" spans="3:3" hidden="1" x14ac:dyDescent="0.4">
      <c r="C96" s="28"/>
    </row>
    <row r="97" spans="3:3" hidden="1" x14ac:dyDescent="0.4">
      <c r="C97" s="28"/>
    </row>
    <row r="98" spans="3:3" hidden="1" x14ac:dyDescent="0.4">
      <c r="C98" s="28"/>
    </row>
    <row r="99" spans="3:3" hidden="1" x14ac:dyDescent="0.4">
      <c r="C99" s="28"/>
    </row>
    <row r="100" spans="3:3" hidden="1" x14ac:dyDescent="0.4">
      <c r="C100" s="28"/>
    </row>
    <row r="101" spans="3:3" hidden="1" x14ac:dyDescent="0.4">
      <c r="C101" s="28"/>
    </row>
    <row r="102" spans="3:3" hidden="1" x14ac:dyDescent="0.4">
      <c r="C102" s="28"/>
    </row>
    <row r="103" spans="3:3" hidden="1" x14ac:dyDescent="0.4">
      <c r="C103" s="28"/>
    </row>
    <row r="104" spans="3:3" hidden="1" x14ac:dyDescent="0.4">
      <c r="C104" s="28"/>
    </row>
    <row r="105" spans="3:3" hidden="1" x14ac:dyDescent="0.4">
      <c r="C105" s="28"/>
    </row>
    <row r="106" spans="3:3" hidden="1" x14ac:dyDescent="0.4">
      <c r="C106" s="28"/>
    </row>
    <row r="107" spans="3:3" hidden="1" x14ac:dyDescent="0.4">
      <c r="C107" s="28"/>
    </row>
    <row r="108" spans="3:3" hidden="1" x14ac:dyDescent="0.4">
      <c r="C108" s="28"/>
    </row>
    <row r="109" spans="3:3" hidden="1" x14ac:dyDescent="0.4">
      <c r="C109" s="28"/>
    </row>
    <row r="110" spans="3:3" hidden="1" x14ac:dyDescent="0.4">
      <c r="C110" s="28"/>
    </row>
    <row r="111" spans="3:3" hidden="1" x14ac:dyDescent="0.4">
      <c r="C111" s="28"/>
    </row>
    <row r="112" spans="3:3" hidden="1" x14ac:dyDescent="0.4">
      <c r="C112" s="28"/>
    </row>
    <row r="113" spans="3:3" hidden="1" x14ac:dyDescent="0.4">
      <c r="C113" s="28"/>
    </row>
    <row r="114" spans="3:3" hidden="1" x14ac:dyDescent="0.4">
      <c r="C114" s="28"/>
    </row>
    <row r="115" spans="3:3" hidden="1" x14ac:dyDescent="0.4">
      <c r="C115" s="28"/>
    </row>
    <row r="116" spans="3:3" hidden="1" x14ac:dyDescent="0.4">
      <c r="C116" s="28"/>
    </row>
    <row r="117" spans="3:3" hidden="1" x14ac:dyDescent="0.4">
      <c r="C117" s="28"/>
    </row>
    <row r="118" spans="3:3" hidden="1" x14ac:dyDescent="0.4">
      <c r="C118" s="28"/>
    </row>
    <row r="119" spans="3:3" hidden="1" x14ac:dyDescent="0.4">
      <c r="C119" s="28"/>
    </row>
    <row r="120" spans="3:3" hidden="1" x14ac:dyDescent="0.4">
      <c r="C120" s="28"/>
    </row>
    <row r="121" spans="3:3" hidden="1" x14ac:dyDescent="0.4">
      <c r="C121" s="28"/>
    </row>
    <row r="122" spans="3:3" hidden="1" x14ac:dyDescent="0.4">
      <c r="C122" s="28"/>
    </row>
    <row r="123" spans="3:3" hidden="1" x14ac:dyDescent="0.4">
      <c r="C123" s="28"/>
    </row>
    <row r="124" spans="3:3" hidden="1" x14ac:dyDescent="0.4">
      <c r="C124" s="28"/>
    </row>
    <row r="125" spans="3:3" hidden="1" x14ac:dyDescent="0.4">
      <c r="C125" s="28"/>
    </row>
    <row r="126" spans="3:3" hidden="1" x14ac:dyDescent="0.4">
      <c r="C126" s="28"/>
    </row>
    <row r="127" spans="3:3" hidden="1" x14ac:dyDescent="0.4">
      <c r="C127" s="28"/>
    </row>
    <row r="128" spans="3:3" hidden="1" x14ac:dyDescent="0.4">
      <c r="C128" s="28"/>
    </row>
    <row r="129" spans="3:3" hidden="1" x14ac:dyDescent="0.4">
      <c r="C129" s="28"/>
    </row>
    <row r="130" spans="3:3" hidden="1" x14ac:dyDescent="0.4">
      <c r="C130" s="28"/>
    </row>
    <row r="131" spans="3:3" hidden="1" x14ac:dyDescent="0.4">
      <c r="C131" s="28"/>
    </row>
    <row r="132" spans="3:3" hidden="1" x14ac:dyDescent="0.4">
      <c r="C132" s="28"/>
    </row>
    <row r="133" spans="3:3" hidden="1" x14ac:dyDescent="0.4">
      <c r="C133" s="28"/>
    </row>
    <row r="134" spans="3:3" hidden="1" x14ac:dyDescent="0.4">
      <c r="C134" s="28"/>
    </row>
    <row r="135" spans="3:3" hidden="1" x14ac:dyDescent="0.4">
      <c r="C135" s="28"/>
    </row>
    <row r="136" spans="3:3" hidden="1" x14ac:dyDescent="0.4">
      <c r="C136" s="28"/>
    </row>
    <row r="137" spans="3:3" hidden="1" x14ac:dyDescent="0.4">
      <c r="C137" s="28"/>
    </row>
    <row r="138" spans="3:3" hidden="1" x14ac:dyDescent="0.4">
      <c r="C138" s="28"/>
    </row>
    <row r="139" spans="3:3" hidden="1" x14ac:dyDescent="0.4">
      <c r="C139" s="28"/>
    </row>
    <row r="140" spans="3:3" hidden="1" x14ac:dyDescent="0.4">
      <c r="C140" s="28"/>
    </row>
    <row r="141" spans="3:3" hidden="1" x14ac:dyDescent="0.4">
      <c r="C141" s="28"/>
    </row>
    <row r="142" spans="3:3" hidden="1" x14ac:dyDescent="0.4">
      <c r="C142" s="28"/>
    </row>
    <row r="143" spans="3:3" hidden="1" x14ac:dyDescent="0.4">
      <c r="C143" s="28"/>
    </row>
    <row r="144" spans="3:3" hidden="1" x14ac:dyDescent="0.4">
      <c r="C144" s="28"/>
    </row>
    <row r="145" spans="3:3" hidden="1" x14ac:dyDescent="0.4">
      <c r="C145" s="28"/>
    </row>
    <row r="146" spans="3:3" hidden="1" x14ac:dyDescent="0.4">
      <c r="C146" s="28"/>
    </row>
    <row r="147" spans="3:3" hidden="1" x14ac:dyDescent="0.4">
      <c r="C147" s="28"/>
    </row>
    <row r="148" spans="3:3" hidden="1" x14ac:dyDescent="0.4">
      <c r="C148" s="28"/>
    </row>
    <row r="149" spans="3:3" hidden="1" x14ac:dyDescent="0.4">
      <c r="C149" s="28"/>
    </row>
    <row r="150" spans="3:3" hidden="1" x14ac:dyDescent="0.4">
      <c r="C150" s="28"/>
    </row>
    <row r="151" spans="3:3" hidden="1" x14ac:dyDescent="0.4">
      <c r="C151" s="28"/>
    </row>
    <row r="152" spans="3:3" hidden="1" x14ac:dyDescent="0.4">
      <c r="C152" s="28"/>
    </row>
    <row r="153" spans="3:3" hidden="1" x14ac:dyDescent="0.4">
      <c r="C153" s="28"/>
    </row>
    <row r="154" spans="3:3" hidden="1" x14ac:dyDescent="0.4">
      <c r="C154" s="28"/>
    </row>
    <row r="155" spans="3:3" hidden="1" x14ac:dyDescent="0.4">
      <c r="C155" s="28"/>
    </row>
    <row r="156" spans="3:3" hidden="1" x14ac:dyDescent="0.4">
      <c r="C156" s="28"/>
    </row>
    <row r="157" spans="3:3" hidden="1" x14ac:dyDescent="0.4">
      <c r="C157" s="28"/>
    </row>
    <row r="158" spans="3:3" hidden="1" x14ac:dyDescent="0.4">
      <c r="C158" s="28"/>
    </row>
    <row r="159" spans="3:3" hidden="1" x14ac:dyDescent="0.4">
      <c r="C159" s="28"/>
    </row>
    <row r="160" spans="3:3" hidden="1" x14ac:dyDescent="0.4">
      <c r="C160" s="28"/>
    </row>
    <row r="161" spans="3:3" hidden="1" x14ac:dyDescent="0.4">
      <c r="C161" s="28"/>
    </row>
    <row r="162" spans="3:3" hidden="1" x14ac:dyDescent="0.4">
      <c r="C162" s="28"/>
    </row>
    <row r="163" spans="3:3" hidden="1" x14ac:dyDescent="0.4">
      <c r="C163" s="28"/>
    </row>
    <row r="164" spans="3:3" hidden="1" x14ac:dyDescent="0.4">
      <c r="C164" s="28"/>
    </row>
    <row r="165" spans="3:3" hidden="1" x14ac:dyDescent="0.4">
      <c r="C165" s="28"/>
    </row>
    <row r="166" spans="3:3" hidden="1" x14ac:dyDescent="0.4">
      <c r="C166" s="28"/>
    </row>
    <row r="167" spans="3:3" hidden="1" x14ac:dyDescent="0.4">
      <c r="C167" s="28"/>
    </row>
    <row r="168" spans="3:3" hidden="1" x14ac:dyDescent="0.4">
      <c r="C168" s="28"/>
    </row>
    <row r="169" spans="3:3" hidden="1" x14ac:dyDescent="0.4">
      <c r="C169" s="28"/>
    </row>
    <row r="170" spans="3:3" hidden="1" x14ac:dyDescent="0.4">
      <c r="C170" s="28"/>
    </row>
    <row r="171" spans="3:3" hidden="1" x14ac:dyDescent="0.4">
      <c r="C171" s="28"/>
    </row>
    <row r="172" spans="3:3" hidden="1" x14ac:dyDescent="0.4">
      <c r="C172" s="28"/>
    </row>
    <row r="173" spans="3:3" hidden="1" x14ac:dyDescent="0.4">
      <c r="C173" s="28"/>
    </row>
    <row r="174" spans="3:3" hidden="1" x14ac:dyDescent="0.4">
      <c r="C174" s="28"/>
    </row>
    <row r="175" spans="3:3" hidden="1" x14ac:dyDescent="0.4">
      <c r="C175" s="28"/>
    </row>
    <row r="176" spans="3:3" hidden="1" x14ac:dyDescent="0.4">
      <c r="C176" s="28"/>
    </row>
    <row r="177" spans="3:3" hidden="1" x14ac:dyDescent="0.4">
      <c r="C177" s="28"/>
    </row>
    <row r="178" spans="3:3" hidden="1" x14ac:dyDescent="0.4">
      <c r="C178" s="28"/>
    </row>
    <row r="179" spans="3:3" hidden="1" x14ac:dyDescent="0.4">
      <c r="C179" s="28"/>
    </row>
    <row r="180" spans="3:3" hidden="1" x14ac:dyDescent="0.4">
      <c r="C180" s="28"/>
    </row>
    <row r="181" spans="3:3" hidden="1" x14ac:dyDescent="0.4">
      <c r="C181" s="28"/>
    </row>
    <row r="182" spans="3:3" hidden="1" x14ac:dyDescent="0.4">
      <c r="C182" s="28"/>
    </row>
    <row r="183" spans="3:3" hidden="1" x14ac:dyDescent="0.4">
      <c r="C183" s="28"/>
    </row>
    <row r="184" spans="3:3" hidden="1" x14ac:dyDescent="0.4">
      <c r="C184" s="28"/>
    </row>
    <row r="185" spans="3:3" hidden="1" x14ac:dyDescent="0.4">
      <c r="C185" s="28"/>
    </row>
    <row r="186" spans="3:3" hidden="1" x14ac:dyDescent="0.4">
      <c r="C186" s="28"/>
    </row>
    <row r="187" spans="3:3" hidden="1" x14ac:dyDescent="0.4">
      <c r="C187" s="28"/>
    </row>
    <row r="188" spans="3:3" hidden="1" x14ac:dyDescent="0.4">
      <c r="C188" s="28"/>
    </row>
    <row r="189" spans="3:3" hidden="1" x14ac:dyDescent="0.4">
      <c r="C189" s="28"/>
    </row>
    <row r="190" spans="3:3" hidden="1" x14ac:dyDescent="0.4">
      <c r="C190" s="28"/>
    </row>
    <row r="191" spans="3:3" hidden="1" x14ac:dyDescent="0.4">
      <c r="C191" s="28"/>
    </row>
    <row r="192" spans="3:3" hidden="1" x14ac:dyDescent="0.4">
      <c r="C192" s="28"/>
    </row>
    <row r="193" spans="3:3" hidden="1" x14ac:dyDescent="0.4">
      <c r="C193" s="28"/>
    </row>
    <row r="194" spans="3:3" hidden="1" x14ac:dyDescent="0.4">
      <c r="C194" s="28"/>
    </row>
    <row r="195" spans="3:3" hidden="1" x14ac:dyDescent="0.4">
      <c r="C195" s="28"/>
    </row>
    <row r="196" spans="3:3" hidden="1" x14ac:dyDescent="0.4">
      <c r="C196" s="28"/>
    </row>
    <row r="197" spans="3:3" hidden="1" x14ac:dyDescent="0.4">
      <c r="C197" s="28"/>
    </row>
    <row r="198" spans="3:3" hidden="1" x14ac:dyDescent="0.4">
      <c r="C198" s="28"/>
    </row>
    <row r="199" spans="3:3" hidden="1" x14ac:dyDescent="0.4">
      <c r="C199" s="28"/>
    </row>
    <row r="200" spans="3:3" hidden="1" x14ac:dyDescent="0.4">
      <c r="C200" s="28"/>
    </row>
    <row r="201" spans="3:3" hidden="1" x14ac:dyDescent="0.4">
      <c r="C201" s="28"/>
    </row>
    <row r="202" spans="3:3" hidden="1" x14ac:dyDescent="0.4">
      <c r="C202" s="28"/>
    </row>
    <row r="203" spans="3:3" hidden="1" x14ac:dyDescent="0.4">
      <c r="C203" s="28"/>
    </row>
    <row r="204" spans="3:3" hidden="1" x14ac:dyDescent="0.4">
      <c r="C204" s="28"/>
    </row>
    <row r="205" spans="3:3" hidden="1" x14ac:dyDescent="0.4">
      <c r="C205" s="28"/>
    </row>
    <row r="206" spans="3:3" hidden="1" x14ac:dyDescent="0.4">
      <c r="C206" s="28"/>
    </row>
    <row r="207" spans="3:3" hidden="1" x14ac:dyDescent="0.4">
      <c r="C207" s="28"/>
    </row>
    <row r="208" spans="3:3" hidden="1" x14ac:dyDescent="0.4">
      <c r="C208" s="28"/>
    </row>
    <row r="209" spans="3:3" hidden="1" x14ac:dyDescent="0.4">
      <c r="C209" s="28"/>
    </row>
    <row r="210" spans="3:3" hidden="1" x14ac:dyDescent="0.4">
      <c r="C210" s="28"/>
    </row>
    <row r="211" spans="3:3" hidden="1" x14ac:dyDescent="0.4">
      <c r="C211" s="28"/>
    </row>
    <row r="212" spans="3:3" hidden="1" x14ac:dyDescent="0.4">
      <c r="C212" s="28"/>
    </row>
    <row r="213" spans="3:3" hidden="1" x14ac:dyDescent="0.4">
      <c r="C213" s="28"/>
    </row>
    <row r="214" spans="3:3" hidden="1" x14ac:dyDescent="0.4">
      <c r="C214" s="28"/>
    </row>
    <row r="215" spans="3:3" hidden="1" x14ac:dyDescent="0.4">
      <c r="C215" s="28"/>
    </row>
    <row r="216" spans="3:3" hidden="1" x14ac:dyDescent="0.4">
      <c r="C216" s="28"/>
    </row>
    <row r="217" spans="3:3" hidden="1" x14ac:dyDescent="0.4">
      <c r="C217" s="28"/>
    </row>
    <row r="218" spans="3:3" hidden="1" x14ac:dyDescent="0.4">
      <c r="C218" s="28"/>
    </row>
    <row r="219" spans="3:3" hidden="1" x14ac:dyDescent="0.4">
      <c r="C219" s="28"/>
    </row>
    <row r="220" spans="3:3" hidden="1" x14ac:dyDescent="0.4">
      <c r="C220" s="28"/>
    </row>
    <row r="221" spans="3:3" hidden="1" x14ac:dyDescent="0.4">
      <c r="C221" s="28"/>
    </row>
    <row r="222" spans="3:3" hidden="1" x14ac:dyDescent="0.4">
      <c r="C222" s="28"/>
    </row>
    <row r="223" spans="3:3" hidden="1" x14ac:dyDescent="0.4">
      <c r="C223" s="28"/>
    </row>
    <row r="224" spans="3:3" hidden="1" x14ac:dyDescent="0.4">
      <c r="C224" s="28"/>
    </row>
    <row r="225" spans="3:3" hidden="1" x14ac:dyDescent="0.4">
      <c r="C225" s="28"/>
    </row>
    <row r="226" spans="3:3" hidden="1" x14ac:dyDescent="0.4">
      <c r="C226" s="28"/>
    </row>
    <row r="227" spans="3:3" hidden="1" x14ac:dyDescent="0.4">
      <c r="C227" s="28"/>
    </row>
    <row r="228" spans="3:3" hidden="1" x14ac:dyDescent="0.4">
      <c r="C228" s="28"/>
    </row>
    <row r="229" spans="3:3" hidden="1" x14ac:dyDescent="0.4">
      <c r="C229" s="28"/>
    </row>
    <row r="230" spans="3:3" hidden="1" x14ac:dyDescent="0.4">
      <c r="C230" s="28"/>
    </row>
    <row r="231" spans="3:3" hidden="1" x14ac:dyDescent="0.4">
      <c r="C231" s="28"/>
    </row>
    <row r="232" spans="3:3" hidden="1" x14ac:dyDescent="0.4">
      <c r="C232" s="28"/>
    </row>
    <row r="233" spans="3:3" hidden="1" x14ac:dyDescent="0.4">
      <c r="C233" s="28"/>
    </row>
    <row r="234" spans="3:3" hidden="1" x14ac:dyDescent="0.4">
      <c r="C234" s="28"/>
    </row>
    <row r="235" spans="3:3" hidden="1" x14ac:dyDescent="0.4">
      <c r="C235" s="28"/>
    </row>
    <row r="236" spans="3:3" hidden="1" x14ac:dyDescent="0.4">
      <c r="C236" s="28"/>
    </row>
    <row r="237" spans="3:3" hidden="1" x14ac:dyDescent="0.4">
      <c r="C237" s="28"/>
    </row>
    <row r="238" spans="3:3" hidden="1" x14ac:dyDescent="0.4">
      <c r="C238" s="28"/>
    </row>
    <row r="239" spans="3:3" hidden="1" x14ac:dyDescent="0.4">
      <c r="C239" s="28"/>
    </row>
    <row r="240" spans="3:3" hidden="1" x14ac:dyDescent="0.4">
      <c r="C240" s="28"/>
    </row>
    <row r="241" spans="3:3" hidden="1" x14ac:dyDescent="0.4">
      <c r="C241" s="28"/>
    </row>
    <row r="242" spans="3:3" hidden="1" x14ac:dyDescent="0.4">
      <c r="C242" s="28"/>
    </row>
    <row r="243" spans="3:3" hidden="1" x14ac:dyDescent="0.4">
      <c r="C243" s="28"/>
    </row>
    <row r="244" spans="3:3" hidden="1" x14ac:dyDescent="0.4">
      <c r="C244" s="28"/>
    </row>
    <row r="245" spans="3:3" hidden="1" x14ac:dyDescent="0.4">
      <c r="C245" s="28"/>
    </row>
    <row r="246" spans="3:3" hidden="1" x14ac:dyDescent="0.4">
      <c r="C246" s="28"/>
    </row>
    <row r="247" spans="3:3" hidden="1" x14ac:dyDescent="0.4">
      <c r="C247" s="28"/>
    </row>
    <row r="248" spans="3:3" hidden="1" x14ac:dyDescent="0.4">
      <c r="C248" s="28"/>
    </row>
    <row r="249" spans="3:3" hidden="1" x14ac:dyDescent="0.4">
      <c r="C249" s="28"/>
    </row>
    <row r="250" spans="3:3" hidden="1" x14ac:dyDescent="0.4">
      <c r="C250" s="28"/>
    </row>
    <row r="251" spans="3:3" hidden="1" x14ac:dyDescent="0.4">
      <c r="C251" s="28"/>
    </row>
    <row r="252" spans="3:3" hidden="1" x14ac:dyDescent="0.4">
      <c r="C252" s="28"/>
    </row>
    <row r="253" spans="3:3" hidden="1" x14ac:dyDescent="0.4">
      <c r="C253" s="28"/>
    </row>
    <row r="254" spans="3:3" hidden="1" x14ac:dyDescent="0.4">
      <c r="C254" s="28"/>
    </row>
    <row r="255" spans="3:3" hidden="1" x14ac:dyDescent="0.4">
      <c r="C255" s="28"/>
    </row>
    <row r="256" spans="3:3" hidden="1" x14ac:dyDescent="0.4">
      <c r="C256" s="28"/>
    </row>
    <row r="257" spans="3:3" hidden="1" x14ac:dyDescent="0.4">
      <c r="C257" s="28"/>
    </row>
    <row r="258" spans="3:3" hidden="1" x14ac:dyDescent="0.4">
      <c r="C258" s="28"/>
    </row>
    <row r="259" spans="3:3" hidden="1" x14ac:dyDescent="0.4">
      <c r="C259" s="28"/>
    </row>
    <row r="260" spans="3:3" hidden="1" x14ac:dyDescent="0.4">
      <c r="C260" s="28"/>
    </row>
    <row r="261" spans="3:3" hidden="1" x14ac:dyDescent="0.4">
      <c r="C261" s="28"/>
    </row>
    <row r="262" spans="3:3" hidden="1" x14ac:dyDescent="0.4">
      <c r="C262" s="28"/>
    </row>
    <row r="263" spans="3:3" hidden="1" x14ac:dyDescent="0.4">
      <c r="C263" s="28"/>
    </row>
    <row r="264" spans="3:3" hidden="1" x14ac:dyDescent="0.4">
      <c r="C264" s="28"/>
    </row>
    <row r="265" spans="3:3" hidden="1" x14ac:dyDescent="0.4">
      <c r="C265" s="28"/>
    </row>
    <row r="266" spans="3:3" hidden="1" x14ac:dyDescent="0.4">
      <c r="C266" s="28"/>
    </row>
    <row r="267" spans="3:3" hidden="1" x14ac:dyDescent="0.4">
      <c r="C267" s="28"/>
    </row>
    <row r="268" spans="3:3" hidden="1" x14ac:dyDescent="0.4">
      <c r="C268" s="28"/>
    </row>
    <row r="269" spans="3:3" hidden="1" x14ac:dyDescent="0.4">
      <c r="C269" s="28"/>
    </row>
    <row r="270" spans="3:3" hidden="1" x14ac:dyDescent="0.4">
      <c r="C270" s="28"/>
    </row>
    <row r="271" spans="3:3" hidden="1" x14ac:dyDescent="0.4">
      <c r="C271" s="28"/>
    </row>
    <row r="272" spans="3:3" hidden="1" x14ac:dyDescent="0.4">
      <c r="C272" s="28"/>
    </row>
    <row r="273" spans="3:3" hidden="1" x14ac:dyDescent="0.4">
      <c r="C273" s="28"/>
    </row>
    <row r="274" spans="3:3" hidden="1" x14ac:dyDescent="0.4">
      <c r="C274" s="28"/>
    </row>
    <row r="275" spans="3:3" hidden="1" x14ac:dyDescent="0.4">
      <c r="C275" s="28"/>
    </row>
    <row r="276" spans="3:3" hidden="1" x14ac:dyDescent="0.4">
      <c r="C276" s="28"/>
    </row>
    <row r="277" spans="3:3" hidden="1" x14ac:dyDescent="0.4">
      <c r="C277" s="28"/>
    </row>
    <row r="278" spans="3:3" hidden="1" x14ac:dyDescent="0.4">
      <c r="C278" s="28"/>
    </row>
    <row r="279" spans="3:3" hidden="1" x14ac:dyDescent="0.4">
      <c r="C279" s="28"/>
    </row>
    <row r="280" spans="3:3" hidden="1" x14ac:dyDescent="0.4">
      <c r="C280" s="28"/>
    </row>
    <row r="281" spans="3:3" hidden="1" x14ac:dyDescent="0.4">
      <c r="C281" s="28"/>
    </row>
    <row r="282" spans="3:3" hidden="1" x14ac:dyDescent="0.4">
      <c r="C282" s="28"/>
    </row>
    <row r="283" spans="3:3" hidden="1" x14ac:dyDescent="0.4">
      <c r="C283" s="28"/>
    </row>
    <row r="284" spans="3:3" hidden="1" x14ac:dyDescent="0.4">
      <c r="C284" s="28"/>
    </row>
    <row r="285" spans="3:3" hidden="1" x14ac:dyDescent="0.4">
      <c r="C285" s="28"/>
    </row>
    <row r="286" spans="3:3" hidden="1" x14ac:dyDescent="0.4">
      <c r="C286" s="28"/>
    </row>
    <row r="287" spans="3:3" hidden="1" x14ac:dyDescent="0.4">
      <c r="C287" s="28"/>
    </row>
    <row r="288" spans="3:3" hidden="1" x14ac:dyDescent="0.4">
      <c r="C288" s="28"/>
    </row>
    <row r="289" spans="3:3" hidden="1" x14ac:dyDescent="0.4">
      <c r="C289" s="28"/>
    </row>
    <row r="290" spans="3:3" hidden="1" x14ac:dyDescent="0.4">
      <c r="C290" s="28"/>
    </row>
    <row r="291" spans="3:3" hidden="1" x14ac:dyDescent="0.4">
      <c r="C291" s="28"/>
    </row>
    <row r="292" spans="3:3" hidden="1" x14ac:dyDescent="0.4">
      <c r="C292" s="28"/>
    </row>
    <row r="293" spans="3:3" hidden="1" x14ac:dyDescent="0.4">
      <c r="C293" s="28"/>
    </row>
    <row r="294" spans="3:3" hidden="1" x14ac:dyDescent="0.4">
      <c r="C294" s="28"/>
    </row>
    <row r="295" spans="3:3" hidden="1" x14ac:dyDescent="0.4">
      <c r="C295" s="28"/>
    </row>
    <row r="296" spans="3:3" hidden="1" x14ac:dyDescent="0.4">
      <c r="C296" s="28"/>
    </row>
    <row r="297" spans="3:3" hidden="1" x14ac:dyDescent="0.4">
      <c r="C297" s="28"/>
    </row>
    <row r="298" spans="3:3" hidden="1" x14ac:dyDescent="0.4">
      <c r="C298" s="28"/>
    </row>
    <row r="299" spans="3:3" hidden="1" x14ac:dyDescent="0.4">
      <c r="C299" s="28"/>
    </row>
    <row r="300" spans="3:3" hidden="1" x14ac:dyDescent="0.4">
      <c r="C300" s="28"/>
    </row>
    <row r="301" spans="3:3" hidden="1" x14ac:dyDescent="0.4">
      <c r="C301" s="28"/>
    </row>
    <row r="302" spans="3:3" hidden="1" x14ac:dyDescent="0.4">
      <c r="C302" s="28"/>
    </row>
    <row r="303" spans="3:3" hidden="1" x14ac:dyDescent="0.4">
      <c r="C303" s="28"/>
    </row>
    <row r="304" spans="3:3" hidden="1" x14ac:dyDescent="0.4">
      <c r="C304" s="28"/>
    </row>
    <row r="305" spans="3:3" hidden="1" x14ac:dyDescent="0.4">
      <c r="C305" s="28"/>
    </row>
    <row r="306" spans="3:3" hidden="1" x14ac:dyDescent="0.4">
      <c r="C306" s="28"/>
    </row>
    <row r="307" spans="3:3" hidden="1" x14ac:dyDescent="0.4">
      <c r="C307" s="28"/>
    </row>
    <row r="308" spans="3:3" hidden="1" x14ac:dyDescent="0.4">
      <c r="C308" s="28"/>
    </row>
    <row r="309" spans="3:3" hidden="1" x14ac:dyDescent="0.4">
      <c r="C309" s="28"/>
    </row>
    <row r="310" spans="3:3" hidden="1" x14ac:dyDescent="0.4">
      <c r="C310" s="28"/>
    </row>
    <row r="311" spans="3:3" hidden="1" x14ac:dyDescent="0.4">
      <c r="C311" s="28"/>
    </row>
    <row r="312" spans="3:3" hidden="1" x14ac:dyDescent="0.4">
      <c r="C312" s="28"/>
    </row>
    <row r="313" spans="3:3" hidden="1" x14ac:dyDescent="0.4">
      <c r="C313" s="28"/>
    </row>
    <row r="314" spans="3:3" hidden="1" x14ac:dyDescent="0.4">
      <c r="C314" s="28"/>
    </row>
    <row r="315" spans="3:3" hidden="1" x14ac:dyDescent="0.4">
      <c r="C315" s="28"/>
    </row>
    <row r="316" spans="3:3" hidden="1" x14ac:dyDescent="0.4">
      <c r="C316" s="28"/>
    </row>
    <row r="317" spans="3:3" hidden="1" x14ac:dyDescent="0.4">
      <c r="C317" s="28"/>
    </row>
    <row r="318" spans="3:3" hidden="1" x14ac:dyDescent="0.4">
      <c r="C318" s="28"/>
    </row>
    <row r="319" spans="3:3" hidden="1" x14ac:dyDescent="0.4">
      <c r="C319" s="28"/>
    </row>
    <row r="320" spans="3:3" hidden="1" x14ac:dyDescent="0.4">
      <c r="C320" s="28"/>
    </row>
    <row r="321" spans="3:3" hidden="1" x14ac:dyDescent="0.4">
      <c r="C321" s="28"/>
    </row>
    <row r="322" spans="3:3" hidden="1" x14ac:dyDescent="0.4">
      <c r="C322" s="28"/>
    </row>
    <row r="323" spans="3:3" hidden="1" x14ac:dyDescent="0.4">
      <c r="C323" s="28"/>
    </row>
    <row r="324" spans="3:3" hidden="1" x14ac:dyDescent="0.4">
      <c r="C324" s="28"/>
    </row>
    <row r="325" spans="3:3" hidden="1" x14ac:dyDescent="0.4">
      <c r="C325" s="28"/>
    </row>
    <row r="326" spans="3:3" hidden="1" x14ac:dyDescent="0.4">
      <c r="C326" s="28"/>
    </row>
    <row r="327" spans="3:3" hidden="1" x14ac:dyDescent="0.4">
      <c r="C327" s="28"/>
    </row>
    <row r="328" spans="3:3" hidden="1" x14ac:dyDescent="0.4">
      <c r="C328" s="28"/>
    </row>
    <row r="329" spans="3:3" hidden="1" x14ac:dyDescent="0.4">
      <c r="C329" s="28"/>
    </row>
    <row r="330" spans="3:3" hidden="1" x14ac:dyDescent="0.4">
      <c r="C330" s="28"/>
    </row>
    <row r="331" spans="3:3" hidden="1" x14ac:dyDescent="0.4">
      <c r="C331" s="28"/>
    </row>
    <row r="332" spans="3:3" hidden="1" x14ac:dyDescent="0.4">
      <c r="C332" s="28"/>
    </row>
    <row r="333" spans="3:3" hidden="1" x14ac:dyDescent="0.4">
      <c r="C333" s="28"/>
    </row>
    <row r="334" spans="3:3" hidden="1" x14ac:dyDescent="0.4">
      <c r="C334" s="28"/>
    </row>
    <row r="335" spans="3:3" hidden="1" x14ac:dyDescent="0.4">
      <c r="C335" s="28"/>
    </row>
    <row r="336" spans="3:3" hidden="1" x14ac:dyDescent="0.4">
      <c r="C336" s="28"/>
    </row>
    <row r="337" spans="3:3" hidden="1" x14ac:dyDescent="0.4">
      <c r="C337" s="28"/>
    </row>
    <row r="338" spans="3:3" hidden="1" x14ac:dyDescent="0.4">
      <c r="C338" s="28"/>
    </row>
    <row r="339" spans="3:3" hidden="1" x14ac:dyDescent="0.4">
      <c r="C339" s="28"/>
    </row>
    <row r="340" spans="3:3" hidden="1" x14ac:dyDescent="0.4">
      <c r="C340" s="28"/>
    </row>
    <row r="341" spans="3:3" hidden="1" x14ac:dyDescent="0.4">
      <c r="C341" s="28"/>
    </row>
    <row r="342" spans="3:3" hidden="1" x14ac:dyDescent="0.4">
      <c r="C342" s="28"/>
    </row>
    <row r="343" spans="3:3" hidden="1" x14ac:dyDescent="0.4">
      <c r="C343" s="28"/>
    </row>
    <row r="344" spans="3:3" hidden="1" x14ac:dyDescent="0.4">
      <c r="C344" s="28"/>
    </row>
    <row r="345" spans="3:3" hidden="1" x14ac:dyDescent="0.4">
      <c r="C345" s="28"/>
    </row>
    <row r="346" spans="3:3" hidden="1" x14ac:dyDescent="0.4">
      <c r="C346" s="28"/>
    </row>
    <row r="347" spans="3:3" hidden="1" x14ac:dyDescent="0.4">
      <c r="C347" s="28"/>
    </row>
    <row r="348" spans="3:3" hidden="1" x14ac:dyDescent="0.4">
      <c r="C348" s="28"/>
    </row>
    <row r="349" spans="3:3" hidden="1" x14ac:dyDescent="0.4">
      <c r="C349" s="28"/>
    </row>
    <row r="350" spans="3:3" hidden="1" x14ac:dyDescent="0.4">
      <c r="C350" s="28"/>
    </row>
    <row r="351" spans="3:3" hidden="1" x14ac:dyDescent="0.4">
      <c r="C351" s="28"/>
    </row>
    <row r="352" spans="3:3" hidden="1" x14ac:dyDescent="0.4">
      <c r="C352" s="28"/>
    </row>
    <row r="353" spans="3:3" hidden="1" x14ac:dyDescent="0.4">
      <c r="C353" s="28"/>
    </row>
    <row r="354" spans="3:3" hidden="1" x14ac:dyDescent="0.4">
      <c r="C354" s="28"/>
    </row>
    <row r="355" spans="3:3" hidden="1" x14ac:dyDescent="0.4">
      <c r="C355" s="28"/>
    </row>
    <row r="356" spans="3:3" hidden="1" x14ac:dyDescent="0.4">
      <c r="C356" s="28"/>
    </row>
    <row r="357" spans="3:3" hidden="1" x14ac:dyDescent="0.4">
      <c r="C357" s="28"/>
    </row>
    <row r="358" spans="3:3" hidden="1" x14ac:dyDescent="0.4">
      <c r="C358" s="28"/>
    </row>
    <row r="359" spans="3:3" hidden="1" x14ac:dyDescent="0.4">
      <c r="C359" s="28"/>
    </row>
    <row r="360" spans="3:3" hidden="1" x14ac:dyDescent="0.4">
      <c r="C360" s="28"/>
    </row>
    <row r="361" spans="3:3" hidden="1" x14ac:dyDescent="0.4">
      <c r="C361" s="28"/>
    </row>
    <row r="362" spans="3:3" hidden="1" x14ac:dyDescent="0.4">
      <c r="C362" s="28"/>
    </row>
    <row r="363" spans="3:3" hidden="1" x14ac:dyDescent="0.4">
      <c r="C363" s="28"/>
    </row>
    <row r="364" spans="3:3" hidden="1" x14ac:dyDescent="0.4">
      <c r="C364" s="28"/>
    </row>
    <row r="365" spans="3:3" hidden="1" x14ac:dyDescent="0.4">
      <c r="C365" s="28"/>
    </row>
    <row r="366" spans="3:3" hidden="1" x14ac:dyDescent="0.4">
      <c r="C366" s="28"/>
    </row>
    <row r="367" spans="3:3" hidden="1" x14ac:dyDescent="0.4">
      <c r="C367" s="28"/>
    </row>
    <row r="368" spans="3:3" hidden="1" x14ac:dyDescent="0.4">
      <c r="C368" s="28"/>
    </row>
    <row r="369" spans="3:3" hidden="1" x14ac:dyDescent="0.4">
      <c r="C369" s="28"/>
    </row>
    <row r="370" spans="3:3" hidden="1" x14ac:dyDescent="0.4">
      <c r="C370" s="28"/>
    </row>
    <row r="371" spans="3:3" hidden="1" x14ac:dyDescent="0.4">
      <c r="C371" s="28"/>
    </row>
    <row r="372" spans="3:3" hidden="1" x14ac:dyDescent="0.4">
      <c r="C372" s="28"/>
    </row>
    <row r="373" spans="3:3" hidden="1" x14ac:dyDescent="0.4">
      <c r="C373" s="28"/>
    </row>
    <row r="374" spans="3:3" hidden="1" x14ac:dyDescent="0.4">
      <c r="C374" s="28"/>
    </row>
    <row r="375" spans="3:3" hidden="1" x14ac:dyDescent="0.4">
      <c r="C375" s="28"/>
    </row>
    <row r="376" spans="3:3" hidden="1" x14ac:dyDescent="0.4">
      <c r="C376" s="28"/>
    </row>
    <row r="377" spans="3:3" hidden="1" x14ac:dyDescent="0.4">
      <c r="C377" s="28"/>
    </row>
    <row r="378" spans="3:3" hidden="1" x14ac:dyDescent="0.4">
      <c r="C378" s="28"/>
    </row>
    <row r="379" spans="3:3" hidden="1" x14ac:dyDescent="0.4">
      <c r="C379" s="28"/>
    </row>
    <row r="380" spans="3:3" hidden="1" x14ac:dyDescent="0.4">
      <c r="C380" s="28"/>
    </row>
    <row r="381" spans="3:3" hidden="1" x14ac:dyDescent="0.4">
      <c r="C381" s="28"/>
    </row>
    <row r="382" spans="3:3" hidden="1" x14ac:dyDescent="0.4">
      <c r="C382" s="28"/>
    </row>
    <row r="383" spans="3:3" hidden="1" x14ac:dyDescent="0.4">
      <c r="C383" s="28"/>
    </row>
    <row r="384" spans="3:3" hidden="1" x14ac:dyDescent="0.4">
      <c r="C384" s="28"/>
    </row>
    <row r="385" spans="3:3" hidden="1" x14ac:dyDescent="0.4">
      <c r="C385" s="28"/>
    </row>
    <row r="386" spans="3:3" hidden="1" x14ac:dyDescent="0.4">
      <c r="C386" s="28"/>
    </row>
    <row r="387" spans="3:3" hidden="1" x14ac:dyDescent="0.4">
      <c r="C387" s="28"/>
    </row>
    <row r="388" spans="3:3" hidden="1" x14ac:dyDescent="0.4">
      <c r="C388" s="28"/>
    </row>
    <row r="389" spans="3:3" hidden="1" x14ac:dyDescent="0.4">
      <c r="C389" s="28"/>
    </row>
    <row r="390" spans="3:3" hidden="1" x14ac:dyDescent="0.4">
      <c r="C390" s="28"/>
    </row>
    <row r="391" spans="3:3" hidden="1" x14ac:dyDescent="0.4">
      <c r="C391" s="28"/>
    </row>
    <row r="392" spans="3:3" hidden="1" x14ac:dyDescent="0.4">
      <c r="C392" s="28"/>
    </row>
    <row r="393" spans="3:3" hidden="1" x14ac:dyDescent="0.4">
      <c r="C393" s="28"/>
    </row>
    <row r="394" spans="3:3" hidden="1" x14ac:dyDescent="0.4">
      <c r="C394" s="28"/>
    </row>
    <row r="395" spans="3:3" hidden="1" x14ac:dyDescent="0.4">
      <c r="C395" s="28"/>
    </row>
    <row r="396" spans="3:3" hidden="1" x14ac:dyDescent="0.4">
      <c r="C396" s="28"/>
    </row>
    <row r="397" spans="3:3" hidden="1" x14ac:dyDescent="0.4">
      <c r="C397" s="28"/>
    </row>
    <row r="398" spans="3:3" hidden="1" x14ac:dyDescent="0.4">
      <c r="C398" s="28"/>
    </row>
    <row r="399" spans="3:3" hidden="1" x14ac:dyDescent="0.4">
      <c r="C399" s="28"/>
    </row>
    <row r="400" spans="3:3" hidden="1" x14ac:dyDescent="0.4">
      <c r="C400" s="28"/>
    </row>
    <row r="401" spans="3:3" hidden="1" x14ac:dyDescent="0.4">
      <c r="C401" s="28"/>
    </row>
    <row r="402" spans="3:3" hidden="1" x14ac:dyDescent="0.4">
      <c r="C402" s="28"/>
    </row>
    <row r="403" spans="3:3" hidden="1" x14ac:dyDescent="0.4">
      <c r="C403" s="28"/>
    </row>
    <row r="404" spans="3:3" hidden="1" x14ac:dyDescent="0.4">
      <c r="C404" s="28"/>
    </row>
    <row r="405" spans="3:3" hidden="1" x14ac:dyDescent="0.4">
      <c r="C405" s="28"/>
    </row>
    <row r="406" spans="3:3" hidden="1" x14ac:dyDescent="0.4">
      <c r="C406" s="28"/>
    </row>
    <row r="407" spans="3:3" hidden="1" x14ac:dyDescent="0.4">
      <c r="C407" s="28"/>
    </row>
    <row r="408" spans="3:3" hidden="1" x14ac:dyDescent="0.4">
      <c r="C408" s="28"/>
    </row>
    <row r="409" spans="3:3" hidden="1" x14ac:dyDescent="0.4">
      <c r="C409" s="28"/>
    </row>
    <row r="410" spans="3:3" hidden="1" x14ac:dyDescent="0.4">
      <c r="C410" s="28"/>
    </row>
    <row r="411" spans="3:3" hidden="1" x14ac:dyDescent="0.4">
      <c r="C411" s="28"/>
    </row>
    <row r="412" spans="3:3" hidden="1" x14ac:dyDescent="0.4">
      <c r="C412" s="28"/>
    </row>
    <row r="413" spans="3:3" hidden="1" x14ac:dyDescent="0.4">
      <c r="C413" s="28"/>
    </row>
    <row r="414" spans="3:3" hidden="1" x14ac:dyDescent="0.4">
      <c r="C414" s="28"/>
    </row>
    <row r="415" spans="3:3" hidden="1" x14ac:dyDescent="0.4">
      <c r="C415" s="28"/>
    </row>
    <row r="416" spans="3:3" hidden="1" x14ac:dyDescent="0.4">
      <c r="C416" s="28"/>
    </row>
    <row r="417" spans="3:3" hidden="1" x14ac:dyDescent="0.4">
      <c r="C417" s="28"/>
    </row>
    <row r="418" spans="3:3" hidden="1" x14ac:dyDescent="0.4">
      <c r="C418" s="28"/>
    </row>
    <row r="419" spans="3:3" hidden="1" x14ac:dyDescent="0.4">
      <c r="C419" s="28"/>
    </row>
    <row r="420" spans="3:3" hidden="1" x14ac:dyDescent="0.4">
      <c r="C420" s="28"/>
    </row>
    <row r="421" spans="3:3" hidden="1" x14ac:dyDescent="0.4">
      <c r="C421" s="28"/>
    </row>
    <row r="422" spans="3:3" hidden="1" x14ac:dyDescent="0.4">
      <c r="C422" s="28"/>
    </row>
    <row r="423" spans="3:3" hidden="1" x14ac:dyDescent="0.4">
      <c r="C423" s="28"/>
    </row>
    <row r="424" spans="3:3" hidden="1" x14ac:dyDescent="0.4">
      <c r="C424" s="28"/>
    </row>
    <row r="425" spans="3:3" hidden="1" x14ac:dyDescent="0.4">
      <c r="C425" s="28"/>
    </row>
    <row r="426" spans="3:3" hidden="1" x14ac:dyDescent="0.4">
      <c r="C426" s="28"/>
    </row>
    <row r="427" spans="3:3" hidden="1" x14ac:dyDescent="0.4">
      <c r="C427" s="28"/>
    </row>
    <row r="428" spans="3:3" hidden="1" x14ac:dyDescent="0.4">
      <c r="C428" s="28"/>
    </row>
    <row r="429" spans="3:3" hidden="1" x14ac:dyDescent="0.4">
      <c r="C429" s="28"/>
    </row>
    <row r="430" spans="3:3" hidden="1" x14ac:dyDescent="0.4">
      <c r="C430" s="28"/>
    </row>
    <row r="431" spans="3:3" hidden="1" x14ac:dyDescent="0.4">
      <c r="C431" s="28"/>
    </row>
    <row r="432" spans="3:3" hidden="1" x14ac:dyDescent="0.4">
      <c r="C432" s="28"/>
    </row>
    <row r="433" spans="3:3" hidden="1" x14ac:dyDescent="0.4">
      <c r="C433" s="28"/>
    </row>
    <row r="434" spans="3:3" hidden="1" x14ac:dyDescent="0.4">
      <c r="C434" s="28"/>
    </row>
    <row r="435" spans="3:3" hidden="1" x14ac:dyDescent="0.4">
      <c r="C435" s="28"/>
    </row>
    <row r="436" spans="3:3" hidden="1" x14ac:dyDescent="0.4">
      <c r="C436" s="28"/>
    </row>
    <row r="437" spans="3:3" hidden="1" x14ac:dyDescent="0.4">
      <c r="C437" s="28"/>
    </row>
    <row r="438" spans="3:3" hidden="1" x14ac:dyDescent="0.4">
      <c r="C438" s="28"/>
    </row>
    <row r="439" spans="3:3" hidden="1" x14ac:dyDescent="0.4">
      <c r="C439" s="28"/>
    </row>
    <row r="440" spans="3:3" hidden="1" x14ac:dyDescent="0.4">
      <c r="C440" s="28"/>
    </row>
    <row r="441" spans="3:3" hidden="1" x14ac:dyDescent="0.4">
      <c r="C441" s="28"/>
    </row>
    <row r="442" spans="3:3" hidden="1" x14ac:dyDescent="0.4">
      <c r="C442" s="28"/>
    </row>
    <row r="443" spans="3:3" hidden="1" x14ac:dyDescent="0.4">
      <c r="C443" s="28"/>
    </row>
    <row r="444" spans="3:3" hidden="1" x14ac:dyDescent="0.4">
      <c r="C444" s="28"/>
    </row>
    <row r="445" spans="3:3" hidden="1" x14ac:dyDescent="0.4">
      <c r="C445" s="28"/>
    </row>
    <row r="446" spans="3:3" hidden="1" x14ac:dyDescent="0.4">
      <c r="C446" s="28"/>
    </row>
    <row r="447" spans="3:3" hidden="1" x14ac:dyDescent="0.4">
      <c r="C447" s="28"/>
    </row>
    <row r="448" spans="3:3" hidden="1" x14ac:dyDescent="0.4">
      <c r="C448" s="28"/>
    </row>
    <row r="449" spans="3:3" hidden="1" x14ac:dyDescent="0.4">
      <c r="C449" s="28"/>
    </row>
    <row r="450" spans="3:3" hidden="1" x14ac:dyDescent="0.4">
      <c r="C450" s="28"/>
    </row>
    <row r="451" spans="3:3" hidden="1" x14ac:dyDescent="0.4">
      <c r="C451" s="28"/>
    </row>
    <row r="452" spans="3:3" hidden="1" x14ac:dyDescent="0.4">
      <c r="C452" s="28"/>
    </row>
    <row r="453" spans="3:3" hidden="1" x14ac:dyDescent="0.4">
      <c r="C453" s="28"/>
    </row>
    <row r="454" spans="3:3" hidden="1" x14ac:dyDescent="0.4">
      <c r="C454" s="28"/>
    </row>
    <row r="455" spans="3:3" hidden="1" x14ac:dyDescent="0.4">
      <c r="C455" s="28"/>
    </row>
    <row r="456" spans="3:3" hidden="1" x14ac:dyDescent="0.4">
      <c r="C456" s="28"/>
    </row>
    <row r="457" spans="3:3" hidden="1" x14ac:dyDescent="0.4">
      <c r="C457" s="28"/>
    </row>
    <row r="458" spans="3:3" hidden="1" x14ac:dyDescent="0.4">
      <c r="C458" s="28"/>
    </row>
    <row r="459" spans="3:3" hidden="1" x14ac:dyDescent="0.4">
      <c r="C459" s="28"/>
    </row>
    <row r="460" spans="3:3" hidden="1" x14ac:dyDescent="0.4">
      <c r="C460" s="28"/>
    </row>
    <row r="461" spans="3:3" hidden="1" x14ac:dyDescent="0.4">
      <c r="C461" s="28"/>
    </row>
    <row r="462" spans="3:3" hidden="1" x14ac:dyDescent="0.4">
      <c r="C462" s="28"/>
    </row>
    <row r="463" spans="3:3" hidden="1" x14ac:dyDescent="0.4">
      <c r="C463" s="28"/>
    </row>
    <row r="464" spans="3:3" hidden="1" x14ac:dyDescent="0.4">
      <c r="C464" s="28"/>
    </row>
    <row r="465" spans="3:3" hidden="1" x14ac:dyDescent="0.4">
      <c r="C465" s="28"/>
    </row>
    <row r="466" spans="3:3" hidden="1" x14ac:dyDescent="0.4">
      <c r="C466" s="28"/>
    </row>
    <row r="467" spans="3:3" hidden="1" x14ac:dyDescent="0.4">
      <c r="C467" s="28"/>
    </row>
    <row r="468" spans="3:3" hidden="1" x14ac:dyDescent="0.4">
      <c r="C468" s="28"/>
    </row>
    <row r="469" spans="3:3" hidden="1" x14ac:dyDescent="0.4">
      <c r="C469" s="28"/>
    </row>
    <row r="470" spans="3:3" hidden="1" x14ac:dyDescent="0.4">
      <c r="C470" s="28"/>
    </row>
    <row r="471" spans="3:3" hidden="1" x14ac:dyDescent="0.4">
      <c r="C471" s="28"/>
    </row>
    <row r="472" spans="3:3" hidden="1" x14ac:dyDescent="0.4">
      <c r="C472" s="28"/>
    </row>
    <row r="473" spans="3:3" hidden="1" x14ac:dyDescent="0.4">
      <c r="C473" s="28"/>
    </row>
    <row r="474" spans="3:3" hidden="1" x14ac:dyDescent="0.4">
      <c r="C474" s="28"/>
    </row>
    <row r="475" spans="3:3" hidden="1" x14ac:dyDescent="0.4">
      <c r="C475" s="28"/>
    </row>
    <row r="476" spans="3:3" hidden="1" x14ac:dyDescent="0.4">
      <c r="C476" s="28"/>
    </row>
    <row r="477" spans="3:3" hidden="1" x14ac:dyDescent="0.4">
      <c r="C477" s="28"/>
    </row>
    <row r="478" spans="3:3" hidden="1" x14ac:dyDescent="0.4">
      <c r="C478" s="28"/>
    </row>
    <row r="479" spans="3:3" hidden="1" x14ac:dyDescent="0.4">
      <c r="C479" s="28"/>
    </row>
    <row r="480" spans="3:3" hidden="1" x14ac:dyDescent="0.4">
      <c r="C480" s="28"/>
    </row>
    <row r="481" spans="3:3" hidden="1" x14ac:dyDescent="0.4">
      <c r="C481" s="28"/>
    </row>
    <row r="482" spans="3:3" hidden="1" x14ac:dyDescent="0.4">
      <c r="C482" s="28"/>
    </row>
    <row r="483" spans="3:3" hidden="1" x14ac:dyDescent="0.4">
      <c r="C483" s="28"/>
    </row>
    <row r="484" spans="3:3" hidden="1" x14ac:dyDescent="0.4">
      <c r="C484" s="28"/>
    </row>
    <row r="485" spans="3:3" hidden="1" x14ac:dyDescent="0.4">
      <c r="C485" s="28"/>
    </row>
    <row r="486" spans="3:3" hidden="1" x14ac:dyDescent="0.4">
      <c r="C486" s="28"/>
    </row>
    <row r="487" spans="3:3" hidden="1" x14ac:dyDescent="0.4">
      <c r="C487" s="28"/>
    </row>
    <row r="488" spans="3:3" hidden="1" x14ac:dyDescent="0.4">
      <c r="C488" s="28"/>
    </row>
    <row r="489" spans="3:3" hidden="1" x14ac:dyDescent="0.4">
      <c r="C489" s="28"/>
    </row>
    <row r="490" spans="3:3" hidden="1" x14ac:dyDescent="0.4">
      <c r="C490" s="28"/>
    </row>
    <row r="491" spans="3:3" hidden="1" x14ac:dyDescent="0.4">
      <c r="C491" s="28"/>
    </row>
    <row r="492" spans="3:3" hidden="1" x14ac:dyDescent="0.4">
      <c r="C492" s="28"/>
    </row>
    <row r="493" spans="3:3" hidden="1" x14ac:dyDescent="0.4">
      <c r="C493" s="28"/>
    </row>
    <row r="494" spans="3:3" hidden="1" x14ac:dyDescent="0.4">
      <c r="C494" s="28"/>
    </row>
    <row r="495" spans="3:3" hidden="1" x14ac:dyDescent="0.4">
      <c r="C495" s="28"/>
    </row>
    <row r="496" spans="3:3" hidden="1" x14ac:dyDescent="0.4">
      <c r="C496" s="28"/>
    </row>
    <row r="497" spans="3:3" hidden="1" x14ac:dyDescent="0.4">
      <c r="C497" s="28"/>
    </row>
    <row r="498" spans="3:3" hidden="1" x14ac:dyDescent="0.4">
      <c r="C498" s="28"/>
    </row>
    <row r="499" spans="3:3" hidden="1" x14ac:dyDescent="0.4">
      <c r="C499" s="28"/>
    </row>
    <row r="500" spans="3:3" hidden="1" x14ac:dyDescent="0.4">
      <c r="C500" s="28"/>
    </row>
    <row r="501" spans="3:3" hidden="1" x14ac:dyDescent="0.4">
      <c r="C501" s="28"/>
    </row>
    <row r="502" spans="3:3" hidden="1" x14ac:dyDescent="0.4">
      <c r="C502" s="28"/>
    </row>
    <row r="503" spans="3:3" hidden="1" x14ac:dyDescent="0.4">
      <c r="C503" s="28"/>
    </row>
    <row r="504" spans="3:3" hidden="1" x14ac:dyDescent="0.4">
      <c r="C504" s="28"/>
    </row>
    <row r="505" spans="3:3" hidden="1" x14ac:dyDescent="0.4">
      <c r="C505" s="28"/>
    </row>
    <row r="506" spans="3:3" hidden="1" x14ac:dyDescent="0.4">
      <c r="C506" s="28"/>
    </row>
    <row r="507" spans="3:3" hidden="1" x14ac:dyDescent="0.4">
      <c r="C507" s="28"/>
    </row>
    <row r="508" spans="3:3" hidden="1" x14ac:dyDescent="0.4">
      <c r="C508" s="28"/>
    </row>
    <row r="509" spans="3:3" hidden="1" x14ac:dyDescent="0.4">
      <c r="C509" s="28"/>
    </row>
    <row r="510" spans="3:3" hidden="1" x14ac:dyDescent="0.4">
      <c r="C510" s="28"/>
    </row>
    <row r="511" spans="3:3" hidden="1" x14ac:dyDescent="0.4">
      <c r="C511" s="28"/>
    </row>
    <row r="512" spans="3:3" hidden="1" x14ac:dyDescent="0.4">
      <c r="C512" s="28"/>
    </row>
    <row r="513" spans="3:3" hidden="1" x14ac:dyDescent="0.4">
      <c r="C513" s="28"/>
    </row>
    <row r="514" spans="3:3" hidden="1" x14ac:dyDescent="0.4">
      <c r="C514" s="28"/>
    </row>
    <row r="515" spans="3:3" hidden="1" x14ac:dyDescent="0.4">
      <c r="C515" s="28"/>
    </row>
    <row r="516" spans="3:3" hidden="1" x14ac:dyDescent="0.4">
      <c r="C516" s="28"/>
    </row>
    <row r="517" spans="3:3" hidden="1" x14ac:dyDescent="0.4">
      <c r="C517" s="28"/>
    </row>
    <row r="518" spans="3:3" hidden="1" x14ac:dyDescent="0.4">
      <c r="C518" s="28"/>
    </row>
    <row r="519" spans="3:3" hidden="1" x14ac:dyDescent="0.4">
      <c r="C519" s="28"/>
    </row>
    <row r="520" spans="3:3" hidden="1" x14ac:dyDescent="0.4">
      <c r="C520" s="28"/>
    </row>
    <row r="521" spans="3:3" hidden="1" x14ac:dyDescent="0.4">
      <c r="C521" s="28"/>
    </row>
    <row r="522" spans="3:3" hidden="1" x14ac:dyDescent="0.4">
      <c r="C522" s="28"/>
    </row>
    <row r="523" spans="3:3" hidden="1" x14ac:dyDescent="0.4">
      <c r="C523" s="28"/>
    </row>
    <row r="524" spans="3:3" hidden="1" x14ac:dyDescent="0.4">
      <c r="C524" s="28"/>
    </row>
    <row r="525" spans="3:3" hidden="1" x14ac:dyDescent="0.4">
      <c r="C525" s="28"/>
    </row>
    <row r="526" spans="3:3" hidden="1" x14ac:dyDescent="0.4">
      <c r="C526" s="28"/>
    </row>
    <row r="527" spans="3:3" hidden="1" x14ac:dyDescent="0.4">
      <c r="C527" s="28"/>
    </row>
    <row r="528" spans="3:3" hidden="1" x14ac:dyDescent="0.4">
      <c r="C528" s="28"/>
    </row>
    <row r="529" spans="3:3" hidden="1" x14ac:dyDescent="0.4">
      <c r="C529" s="28"/>
    </row>
    <row r="530" spans="3:3" hidden="1" x14ac:dyDescent="0.4">
      <c r="C530" s="28"/>
    </row>
    <row r="531" spans="3:3" hidden="1" x14ac:dyDescent="0.4">
      <c r="C531" s="28"/>
    </row>
    <row r="532" spans="3:3" hidden="1" x14ac:dyDescent="0.4">
      <c r="C532" s="28"/>
    </row>
    <row r="533" spans="3:3" hidden="1" x14ac:dyDescent="0.4">
      <c r="C533" s="28"/>
    </row>
    <row r="534" spans="3:3" hidden="1" x14ac:dyDescent="0.4">
      <c r="C534" s="28"/>
    </row>
    <row r="535" spans="3:3" hidden="1" x14ac:dyDescent="0.4">
      <c r="C535" s="28"/>
    </row>
    <row r="536" spans="3:3" hidden="1" x14ac:dyDescent="0.4">
      <c r="C536" s="28"/>
    </row>
    <row r="537" spans="3:3" hidden="1" x14ac:dyDescent="0.4">
      <c r="C537" s="28"/>
    </row>
    <row r="538" spans="3:3" hidden="1" x14ac:dyDescent="0.4">
      <c r="C538" s="28"/>
    </row>
    <row r="539" spans="3:3" hidden="1" x14ac:dyDescent="0.4">
      <c r="C539" s="28"/>
    </row>
    <row r="540" spans="3:3" hidden="1" x14ac:dyDescent="0.4">
      <c r="C540" s="28"/>
    </row>
    <row r="541" spans="3:3" hidden="1" x14ac:dyDescent="0.4">
      <c r="C541" s="28"/>
    </row>
    <row r="542" spans="3:3" hidden="1" x14ac:dyDescent="0.4">
      <c r="C542" s="28"/>
    </row>
    <row r="543" spans="3:3" hidden="1" x14ac:dyDescent="0.4">
      <c r="C543" s="28"/>
    </row>
    <row r="544" spans="3:3" hidden="1" x14ac:dyDescent="0.4">
      <c r="C544" s="28"/>
    </row>
    <row r="545" spans="3:3" hidden="1" x14ac:dyDescent="0.4">
      <c r="C545" s="28"/>
    </row>
    <row r="546" spans="3:3" hidden="1" x14ac:dyDescent="0.4">
      <c r="C546" s="28"/>
    </row>
    <row r="547" spans="3:3" hidden="1" x14ac:dyDescent="0.4">
      <c r="C547" s="28"/>
    </row>
    <row r="548" spans="3:3" hidden="1" x14ac:dyDescent="0.4">
      <c r="C548" s="28"/>
    </row>
    <row r="549" spans="3:3" hidden="1" x14ac:dyDescent="0.4">
      <c r="C549" s="28"/>
    </row>
    <row r="550" spans="3:3" hidden="1" x14ac:dyDescent="0.4">
      <c r="C550" s="28"/>
    </row>
    <row r="551" spans="3:3" hidden="1" x14ac:dyDescent="0.4">
      <c r="C551" s="28"/>
    </row>
    <row r="552" spans="3:3" hidden="1" x14ac:dyDescent="0.4">
      <c r="C552" s="28"/>
    </row>
    <row r="553" spans="3:3" hidden="1" x14ac:dyDescent="0.4">
      <c r="C553" s="28"/>
    </row>
    <row r="554" spans="3:3" hidden="1" x14ac:dyDescent="0.4">
      <c r="C554" s="28"/>
    </row>
    <row r="555" spans="3:3" hidden="1" x14ac:dyDescent="0.4">
      <c r="C555" s="28"/>
    </row>
    <row r="556" spans="3:3" hidden="1" x14ac:dyDescent="0.4">
      <c r="C556" s="28"/>
    </row>
    <row r="557" spans="3:3" hidden="1" x14ac:dyDescent="0.4">
      <c r="C557" s="28"/>
    </row>
    <row r="558" spans="3:3" hidden="1" x14ac:dyDescent="0.4">
      <c r="C558" s="28"/>
    </row>
    <row r="559" spans="3:3" hidden="1" x14ac:dyDescent="0.4">
      <c r="C559" s="28"/>
    </row>
    <row r="560" spans="3:3" hidden="1" x14ac:dyDescent="0.4">
      <c r="C560" s="28"/>
    </row>
    <row r="561" spans="3:3" hidden="1" x14ac:dyDescent="0.4">
      <c r="C561" s="28"/>
    </row>
    <row r="562" spans="3:3" hidden="1" x14ac:dyDescent="0.4">
      <c r="C562" s="28"/>
    </row>
    <row r="563" spans="3:3" hidden="1" x14ac:dyDescent="0.4">
      <c r="C563" s="28"/>
    </row>
    <row r="564" spans="3:3" hidden="1" x14ac:dyDescent="0.4">
      <c r="C564" s="28"/>
    </row>
    <row r="565" spans="3:3" hidden="1" x14ac:dyDescent="0.4">
      <c r="C565" s="28"/>
    </row>
    <row r="566" spans="3:3" hidden="1" x14ac:dyDescent="0.4">
      <c r="C566" s="28"/>
    </row>
    <row r="567" spans="3:3" hidden="1" x14ac:dyDescent="0.4">
      <c r="C567" s="28"/>
    </row>
    <row r="568" spans="3:3" hidden="1" x14ac:dyDescent="0.4">
      <c r="C568" s="28"/>
    </row>
    <row r="569" spans="3:3" hidden="1" x14ac:dyDescent="0.4">
      <c r="C569" s="28"/>
    </row>
    <row r="570" spans="3:3" hidden="1" x14ac:dyDescent="0.4">
      <c r="C570" s="28"/>
    </row>
    <row r="571" spans="3:3" hidden="1" x14ac:dyDescent="0.4">
      <c r="C571" s="28"/>
    </row>
    <row r="572" spans="3:3" hidden="1" x14ac:dyDescent="0.4">
      <c r="C572" s="28"/>
    </row>
    <row r="573" spans="3:3" hidden="1" x14ac:dyDescent="0.4">
      <c r="C573" s="28"/>
    </row>
    <row r="574" spans="3:3" hidden="1" x14ac:dyDescent="0.4">
      <c r="C574" s="28"/>
    </row>
    <row r="575" spans="3:3" hidden="1" x14ac:dyDescent="0.4">
      <c r="C575" s="28"/>
    </row>
    <row r="576" spans="3:3" hidden="1" x14ac:dyDescent="0.4">
      <c r="C576" s="28"/>
    </row>
    <row r="577" spans="3:3" hidden="1" x14ac:dyDescent="0.4">
      <c r="C577" s="28"/>
    </row>
    <row r="578" spans="3:3" hidden="1" x14ac:dyDescent="0.4">
      <c r="C578" s="28"/>
    </row>
    <row r="579" spans="3:3" hidden="1" x14ac:dyDescent="0.4">
      <c r="C579" s="28"/>
    </row>
    <row r="580" spans="3:3" hidden="1" x14ac:dyDescent="0.4">
      <c r="C580" s="28"/>
    </row>
    <row r="581" spans="3:3" hidden="1" x14ac:dyDescent="0.4">
      <c r="C581" s="28"/>
    </row>
    <row r="582" spans="3:3" hidden="1" x14ac:dyDescent="0.4">
      <c r="C582" s="28"/>
    </row>
    <row r="583" spans="3:3" hidden="1" x14ac:dyDescent="0.4">
      <c r="C583" s="28"/>
    </row>
    <row r="584" spans="3:3" hidden="1" x14ac:dyDescent="0.4">
      <c r="C584" s="28"/>
    </row>
    <row r="585" spans="3:3" hidden="1" x14ac:dyDescent="0.4">
      <c r="C585" s="28"/>
    </row>
    <row r="586" spans="3:3" hidden="1" x14ac:dyDescent="0.4">
      <c r="C586" s="28"/>
    </row>
    <row r="587" spans="3:3" hidden="1" x14ac:dyDescent="0.4">
      <c r="C587" s="28"/>
    </row>
    <row r="588" spans="3:3" hidden="1" x14ac:dyDescent="0.4">
      <c r="C588" s="28"/>
    </row>
    <row r="589" spans="3:3" hidden="1" x14ac:dyDescent="0.4">
      <c r="C589" s="28"/>
    </row>
    <row r="590" spans="3:3" hidden="1" x14ac:dyDescent="0.4">
      <c r="C590" s="28"/>
    </row>
    <row r="591" spans="3:3" hidden="1" x14ac:dyDescent="0.4">
      <c r="C591" s="28"/>
    </row>
    <row r="592" spans="3:3" hidden="1" x14ac:dyDescent="0.4">
      <c r="C592" s="28"/>
    </row>
    <row r="593" spans="3:3" hidden="1" x14ac:dyDescent="0.4">
      <c r="C593" s="28"/>
    </row>
    <row r="594" spans="3:3" hidden="1" x14ac:dyDescent="0.4">
      <c r="C594" s="28"/>
    </row>
    <row r="595" spans="3:3" hidden="1" x14ac:dyDescent="0.4">
      <c r="C595" s="28"/>
    </row>
    <row r="596" spans="3:3" hidden="1" x14ac:dyDescent="0.4">
      <c r="C596" s="28"/>
    </row>
    <row r="597" spans="3:3" hidden="1" x14ac:dyDescent="0.4">
      <c r="C597" s="28"/>
    </row>
    <row r="598" spans="3:3" hidden="1" x14ac:dyDescent="0.4">
      <c r="C598" s="28"/>
    </row>
    <row r="599" spans="3:3" hidden="1" x14ac:dyDescent="0.4">
      <c r="C599" s="28"/>
    </row>
    <row r="600" spans="3:3" hidden="1" x14ac:dyDescent="0.4">
      <c r="C600" s="28"/>
    </row>
    <row r="601" spans="3:3" hidden="1" x14ac:dyDescent="0.4">
      <c r="C601" s="28"/>
    </row>
    <row r="602" spans="3:3" hidden="1" x14ac:dyDescent="0.4">
      <c r="C602" s="28"/>
    </row>
    <row r="603" spans="3:3" hidden="1" x14ac:dyDescent="0.4">
      <c r="C603" s="28"/>
    </row>
    <row r="604" spans="3:3" hidden="1" x14ac:dyDescent="0.4">
      <c r="C604" s="28"/>
    </row>
    <row r="605" spans="3:3" hidden="1" x14ac:dyDescent="0.4">
      <c r="C605" s="28"/>
    </row>
    <row r="606" spans="3:3" hidden="1" x14ac:dyDescent="0.4">
      <c r="C606" s="28"/>
    </row>
    <row r="607" spans="3:3" hidden="1" x14ac:dyDescent="0.4">
      <c r="C607" s="28"/>
    </row>
    <row r="608" spans="3:3" hidden="1" x14ac:dyDescent="0.4">
      <c r="C608" s="28"/>
    </row>
    <row r="609" spans="3:3" hidden="1" x14ac:dyDescent="0.4">
      <c r="C609" s="28"/>
    </row>
    <row r="610" spans="3:3" hidden="1" x14ac:dyDescent="0.4">
      <c r="C610" s="28"/>
    </row>
    <row r="611" spans="3:3" hidden="1" x14ac:dyDescent="0.4">
      <c r="C611" s="28"/>
    </row>
    <row r="612" spans="3:3" hidden="1" x14ac:dyDescent="0.4">
      <c r="C612" s="28"/>
    </row>
    <row r="613" spans="3:3" hidden="1" x14ac:dyDescent="0.4">
      <c r="C613" s="28"/>
    </row>
    <row r="614" spans="3:3" hidden="1" x14ac:dyDescent="0.4">
      <c r="C614" s="28"/>
    </row>
    <row r="615" spans="3:3" hidden="1" x14ac:dyDescent="0.4">
      <c r="C615" s="28"/>
    </row>
    <row r="616" spans="3:3" hidden="1" x14ac:dyDescent="0.4">
      <c r="C616" s="28"/>
    </row>
    <row r="617" spans="3:3" hidden="1" x14ac:dyDescent="0.4">
      <c r="C617" s="28"/>
    </row>
    <row r="618" spans="3:3" hidden="1" x14ac:dyDescent="0.4">
      <c r="C618" s="28"/>
    </row>
    <row r="619" spans="3:3" hidden="1" x14ac:dyDescent="0.4">
      <c r="C619" s="28"/>
    </row>
    <row r="620" spans="3:3" hidden="1" x14ac:dyDescent="0.4">
      <c r="C620" s="28"/>
    </row>
    <row r="621" spans="3:3" hidden="1" x14ac:dyDescent="0.4">
      <c r="C621" s="28"/>
    </row>
    <row r="622" spans="3:3" hidden="1" x14ac:dyDescent="0.4">
      <c r="C622" s="28"/>
    </row>
    <row r="623" spans="3:3" hidden="1" x14ac:dyDescent="0.4">
      <c r="C623" s="28"/>
    </row>
    <row r="624" spans="3:3" hidden="1" x14ac:dyDescent="0.4">
      <c r="C624" s="28"/>
    </row>
    <row r="625" spans="3:3" hidden="1" x14ac:dyDescent="0.4">
      <c r="C625" s="28"/>
    </row>
    <row r="626" spans="3:3" hidden="1" x14ac:dyDescent="0.4">
      <c r="C626" s="28"/>
    </row>
    <row r="627" spans="3:3" hidden="1" x14ac:dyDescent="0.4">
      <c r="C627" s="28"/>
    </row>
    <row r="628" spans="3:3" hidden="1" x14ac:dyDescent="0.4">
      <c r="C628" s="28"/>
    </row>
    <row r="629" spans="3:3" hidden="1" x14ac:dyDescent="0.4">
      <c r="C629" s="28"/>
    </row>
    <row r="630" spans="3:3" hidden="1" x14ac:dyDescent="0.4">
      <c r="C630" s="28"/>
    </row>
    <row r="631" spans="3:3" hidden="1" x14ac:dyDescent="0.4">
      <c r="C631" s="28"/>
    </row>
    <row r="632" spans="3:3" hidden="1" x14ac:dyDescent="0.4">
      <c r="C632" s="28"/>
    </row>
    <row r="633" spans="3:3" hidden="1" x14ac:dyDescent="0.4">
      <c r="C633" s="28"/>
    </row>
    <row r="634" spans="3:3" hidden="1" x14ac:dyDescent="0.4">
      <c r="C634" s="28"/>
    </row>
    <row r="635" spans="3:3" hidden="1" x14ac:dyDescent="0.4">
      <c r="C635" s="28"/>
    </row>
    <row r="636" spans="3:3" hidden="1" x14ac:dyDescent="0.4">
      <c r="C636" s="28"/>
    </row>
    <row r="637" spans="3:3" hidden="1" x14ac:dyDescent="0.4">
      <c r="C637" s="28"/>
    </row>
    <row r="638" spans="3:3" hidden="1" x14ac:dyDescent="0.4">
      <c r="C638" s="28"/>
    </row>
    <row r="639" spans="3:3" hidden="1" x14ac:dyDescent="0.4">
      <c r="C639" s="28"/>
    </row>
    <row r="640" spans="3:3" hidden="1" x14ac:dyDescent="0.4">
      <c r="C640" s="28"/>
    </row>
    <row r="641" spans="3:3" hidden="1" x14ac:dyDescent="0.4">
      <c r="C641" s="28"/>
    </row>
    <row r="642" spans="3:3" hidden="1" x14ac:dyDescent="0.4">
      <c r="C642" s="28"/>
    </row>
    <row r="643" spans="3:3" hidden="1" x14ac:dyDescent="0.4">
      <c r="C643" s="28"/>
    </row>
    <row r="644" spans="3:3" hidden="1" x14ac:dyDescent="0.4">
      <c r="C644" s="28"/>
    </row>
    <row r="645" spans="3:3" hidden="1" x14ac:dyDescent="0.4">
      <c r="C645" s="28"/>
    </row>
    <row r="646" spans="3:3" hidden="1" x14ac:dyDescent="0.4">
      <c r="C646" s="28"/>
    </row>
    <row r="647" spans="3:3" hidden="1" x14ac:dyDescent="0.4">
      <c r="C647" s="28"/>
    </row>
    <row r="648" spans="3:3" hidden="1" x14ac:dyDescent="0.4">
      <c r="C648" s="28"/>
    </row>
    <row r="649" spans="3:3" hidden="1" x14ac:dyDescent="0.4">
      <c r="C649" s="28"/>
    </row>
    <row r="650" spans="3:3" hidden="1" x14ac:dyDescent="0.4">
      <c r="C650" s="28"/>
    </row>
    <row r="651" spans="3:3" hidden="1" x14ac:dyDescent="0.4">
      <c r="C651" s="28"/>
    </row>
    <row r="652" spans="3:3" hidden="1" x14ac:dyDescent="0.4">
      <c r="C652" s="28"/>
    </row>
    <row r="653" spans="3:3" hidden="1" x14ac:dyDescent="0.4">
      <c r="C653" s="28"/>
    </row>
    <row r="654" spans="3:3" hidden="1" x14ac:dyDescent="0.4">
      <c r="C654" s="28"/>
    </row>
    <row r="655" spans="3:3" hidden="1" x14ac:dyDescent="0.4">
      <c r="C655" s="28"/>
    </row>
    <row r="656" spans="3:3" hidden="1" x14ac:dyDescent="0.4">
      <c r="C656" s="28"/>
    </row>
    <row r="657" spans="3:3" hidden="1" x14ac:dyDescent="0.4">
      <c r="C657" s="28"/>
    </row>
    <row r="658" spans="3:3" hidden="1" x14ac:dyDescent="0.4">
      <c r="C658" s="28"/>
    </row>
    <row r="659" spans="3:3" hidden="1" x14ac:dyDescent="0.4">
      <c r="C659" s="28"/>
    </row>
    <row r="660" spans="3:3" hidden="1" x14ac:dyDescent="0.4">
      <c r="C660" s="28"/>
    </row>
    <row r="661" spans="3:3" hidden="1" x14ac:dyDescent="0.4">
      <c r="C661" s="28"/>
    </row>
    <row r="662" spans="3:3" hidden="1" x14ac:dyDescent="0.4">
      <c r="C662" s="28"/>
    </row>
    <row r="663" spans="3:3" hidden="1" x14ac:dyDescent="0.4">
      <c r="C663" s="28"/>
    </row>
    <row r="664" spans="3:3" hidden="1" x14ac:dyDescent="0.4">
      <c r="C664" s="28"/>
    </row>
    <row r="665" spans="3:3" hidden="1" x14ac:dyDescent="0.4">
      <c r="C665" s="28"/>
    </row>
    <row r="666" spans="3:3" hidden="1" x14ac:dyDescent="0.4">
      <c r="C666" s="28"/>
    </row>
    <row r="667" spans="3:3" hidden="1" x14ac:dyDescent="0.4">
      <c r="C667" s="28"/>
    </row>
    <row r="668" spans="3:3" hidden="1" x14ac:dyDescent="0.4">
      <c r="C668" s="28"/>
    </row>
    <row r="669" spans="3:3" hidden="1" x14ac:dyDescent="0.4">
      <c r="C669" s="28"/>
    </row>
    <row r="670" spans="3:3" hidden="1" x14ac:dyDescent="0.4">
      <c r="C670" s="28"/>
    </row>
    <row r="671" spans="3:3" hidden="1" x14ac:dyDescent="0.4">
      <c r="C671" s="28"/>
    </row>
    <row r="672" spans="3:3" hidden="1" x14ac:dyDescent="0.4">
      <c r="C672" s="28"/>
    </row>
    <row r="673" spans="3:3" hidden="1" x14ac:dyDescent="0.4">
      <c r="C673" s="28"/>
    </row>
    <row r="674" spans="3:3" hidden="1" x14ac:dyDescent="0.4">
      <c r="C674" s="28"/>
    </row>
    <row r="675" spans="3:3" hidden="1" x14ac:dyDescent="0.4">
      <c r="C675" s="28"/>
    </row>
    <row r="676" spans="3:3" hidden="1" x14ac:dyDescent="0.4">
      <c r="C676" s="28"/>
    </row>
    <row r="677" spans="3:3" hidden="1" x14ac:dyDescent="0.4">
      <c r="C677" s="28"/>
    </row>
    <row r="678" spans="3:3" hidden="1" x14ac:dyDescent="0.4">
      <c r="C678" s="28"/>
    </row>
    <row r="679" spans="3:3" hidden="1" x14ac:dyDescent="0.4">
      <c r="C679" s="28"/>
    </row>
    <row r="680" spans="3:3" hidden="1" x14ac:dyDescent="0.4">
      <c r="C680" s="28"/>
    </row>
    <row r="681" spans="3:3" hidden="1" x14ac:dyDescent="0.4">
      <c r="C681" s="28"/>
    </row>
    <row r="682" spans="3:3" hidden="1" x14ac:dyDescent="0.4">
      <c r="C682" s="28"/>
    </row>
    <row r="683" spans="3:3" hidden="1" x14ac:dyDescent="0.4">
      <c r="C683" s="28"/>
    </row>
    <row r="684" spans="3:3" hidden="1" x14ac:dyDescent="0.4">
      <c r="C684" s="28"/>
    </row>
    <row r="685" spans="3:3" hidden="1" x14ac:dyDescent="0.4">
      <c r="C685" s="28"/>
    </row>
    <row r="686" spans="3:3" hidden="1" x14ac:dyDescent="0.4">
      <c r="C686" s="28"/>
    </row>
    <row r="687" spans="3:3" hidden="1" x14ac:dyDescent="0.4">
      <c r="C687" s="28"/>
    </row>
    <row r="688" spans="3:3" hidden="1" x14ac:dyDescent="0.4">
      <c r="C688" s="28"/>
    </row>
    <row r="689" spans="3:3" hidden="1" x14ac:dyDescent="0.4">
      <c r="C689" s="28"/>
    </row>
    <row r="690" spans="3:3" hidden="1" x14ac:dyDescent="0.4">
      <c r="C690" s="28"/>
    </row>
    <row r="691" spans="3:3" hidden="1" x14ac:dyDescent="0.4">
      <c r="C691" s="28"/>
    </row>
    <row r="692" spans="3:3" hidden="1" x14ac:dyDescent="0.4">
      <c r="C692" s="28"/>
    </row>
    <row r="693" spans="3:3" hidden="1" x14ac:dyDescent="0.4">
      <c r="C693" s="28"/>
    </row>
    <row r="694" spans="3:3" hidden="1" x14ac:dyDescent="0.4">
      <c r="C694" s="28"/>
    </row>
    <row r="695" spans="3:3" hidden="1" x14ac:dyDescent="0.4">
      <c r="C695" s="28"/>
    </row>
    <row r="696" spans="3:3" hidden="1" x14ac:dyDescent="0.4">
      <c r="C696" s="28"/>
    </row>
    <row r="697" spans="3:3" hidden="1" x14ac:dyDescent="0.4">
      <c r="C697" s="28"/>
    </row>
    <row r="698" spans="3:3" hidden="1" x14ac:dyDescent="0.4">
      <c r="C698" s="28"/>
    </row>
    <row r="699" spans="3:3" hidden="1" x14ac:dyDescent="0.4">
      <c r="C699" s="28"/>
    </row>
    <row r="700" spans="3:3" hidden="1" x14ac:dyDescent="0.4">
      <c r="C700" s="28"/>
    </row>
    <row r="701" spans="3:3" hidden="1" x14ac:dyDescent="0.4">
      <c r="C701" s="28"/>
    </row>
    <row r="702" spans="3:3" hidden="1" x14ac:dyDescent="0.4">
      <c r="C702" s="28"/>
    </row>
    <row r="703" spans="3:3" hidden="1" x14ac:dyDescent="0.4">
      <c r="C703" s="28"/>
    </row>
    <row r="704" spans="3:3" hidden="1" x14ac:dyDescent="0.4">
      <c r="C704" s="28"/>
    </row>
    <row r="705" spans="3:3" hidden="1" x14ac:dyDescent="0.4">
      <c r="C705" s="28"/>
    </row>
    <row r="706" spans="3:3" hidden="1" x14ac:dyDescent="0.4">
      <c r="C706" s="28"/>
    </row>
    <row r="707" spans="3:3" hidden="1" x14ac:dyDescent="0.4">
      <c r="C707" s="28"/>
    </row>
    <row r="708" spans="3:3" hidden="1" x14ac:dyDescent="0.4">
      <c r="C708" s="28"/>
    </row>
    <row r="709" spans="3:3" hidden="1" x14ac:dyDescent="0.4">
      <c r="C709" s="28"/>
    </row>
    <row r="710" spans="3:3" hidden="1" x14ac:dyDescent="0.4">
      <c r="C710" s="28"/>
    </row>
    <row r="711" spans="3:3" hidden="1" x14ac:dyDescent="0.4">
      <c r="C711" s="28"/>
    </row>
    <row r="712" spans="3:3" hidden="1" x14ac:dyDescent="0.4">
      <c r="C712" s="28"/>
    </row>
    <row r="713" spans="3:3" hidden="1" x14ac:dyDescent="0.4">
      <c r="C713" s="28"/>
    </row>
    <row r="714" spans="3:3" hidden="1" x14ac:dyDescent="0.4">
      <c r="C714" s="28"/>
    </row>
    <row r="715" spans="3:3" hidden="1" x14ac:dyDescent="0.4">
      <c r="C715" s="28"/>
    </row>
    <row r="716" spans="3:3" hidden="1" x14ac:dyDescent="0.4">
      <c r="C716" s="28"/>
    </row>
    <row r="717" spans="3:3" hidden="1" x14ac:dyDescent="0.4">
      <c r="C717" s="28"/>
    </row>
    <row r="718" spans="3:3" hidden="1" x14ac:dyDescent="0.4">
      <c r="C718" s="28"/>
    </row>
    <row r="719" spans="3:3" hidden="1" x14ac:dyDescent="0.4">
      <c r="C719" s="28"/>
    </row>
    <row r="720" spans="3:3" hidden="1" x14ac:dyDescent="0.4">
      <c r="C720" s="28"/>
    </row>
    <row r="721" spans="3:3" hidden="1" x14ac:dyDescent="0.4">
      <c r="C721" s="28"/>
    </row>
    <row r="722" spans="3:3" hidden="1" x14ac:dyDescent="0.4">
      <c r="C722" s="28"/>
    </row>
    <row r="723" spans="3:3" hidden="1" x14ac:dyDescent="0.4">
      <c r="C723" s="28"/>
    </row>
    <row r="724" spans="3:3" hidden="1" x14ac:dyDescent="0.4">
      <c r="C724" s="28"/>
    </row>
    <row r="725" spans="3:3" hidden="1" x14ac:dyDescent="0.4">
      <c r="C725" s="28"/>
    </row>
    <row r="726" spans="3:3" hidden="1" x14ac:dyDescent="0.4">
      <c r="C726" s="28"/>
    </row>
    <row r="727" spans="3:3" hidden="1" x14ac:dyDescent="0.4">
      <c r="C727" s="28"/>
    </row>
    <row r="728" spans="3:3" hidden="1" x14ac:dyDescent="0.4">
      <c r="C728" s="28"/>
    </row>
    <row r="729" spans="3:3" hidden="1" x14ac:dyDescent="0.4">
      <c r="C729" s="28"/>
    </row>
    <row r="730" spans="3:3" hidden="1" x14ac:dyDescent="0.4">
      <c r="C730" s="28"/>
    </row>
    <row r="731" spans="3:3" hidden="1" x14ac:dyDescent="0.4">
      <c r="C731" s="28"/>
    </row>
    <row r="732" spans="3:3" hidden="1" x14ac:dyDescent="0.4">
      <c r="C732" s="28"/>
    </row>
    <row r="733" spans="3:3" hidden="1" x14ac:dyDescent="0.4">
      <c r="C733" s="28"/>
    </row>
    <row r="734" spans="3:3" hidden="1" x14ac:dyDescent="0.4">
      <c r="C734" s="28"/>
    </row>
    <row r="735" spans="3:3" hidden="1" x14ac:dyDescent="0.4">
      <c r="C735" s="28"/>
    </row>
    <row r="736" spans="3:3" hidden="1" x14ac:dyDescent="0.4">
      <c r="C736" s="28"/>
    </row>
    <row r="737" spans="3:3" hidden="1" x14ac:dyDescent="0.4">
      <c r="C737" s="28"/>
    </row>
    <row r="738" spans="3:3" hidden="1" x14ac:dyDescent="0.4">
      <c r="C738" s="28"/>
    </row>
    <row r="739" spans="3:3" hidden="1" x14ac:dyDescent="0.4">
      <c r="C739" s="28"/>
    </row>
    <row r="740" spans="3:3" hidden="1" x14ac:dyDescent="0.4">
      <c r="C740" s="28"/>
    </row>
    <row r="741" spans="3:3" hidden="1" x14ac:dyDescent="0.4">
      <c r="C741" s="28"/>
    </row>
    <row r="742" spans="3:3" hidden="1" x14ac:dyDescent="0.4">
      <c r="C742" s="28"/>
    </row>
    <row r="743" spans="3:3" hidden="1" x14ac:dyDescent="0.4">
      <c r="C743" s="28"/>
    </row>
    <row r="744" spans="3:3" hidden="1" x14ac:dyDescent="0.4">
      <c r="C744" s="28"/>
    </row>
    <row r="745" spans="3:3" hidden="1" x14ac:dyDescent="0.4">
      <c r="C745" s="28"/>
    </row>
    <row r="746" spans="3:3" hidden="1" x14ac:dyDescent="0.4">
      <c r="C746" s="28"/>
    </row>
    <row r="747" spans="3:3" hidden="1" x14ac:dyDescent="0.4">
      <c r="C747" s="28"/>
    </row>
    <row r="748" spans="3:3" hidden="1" x14ac:dyDescent="0.4">
      <c r="C748" s="28"/>
    </row>
    <row r="749" spans="3:3" hidden="1" x14ac:dyDescent="0.4">
      <c r="C749" s="28"/>
    </row>
    <row r="750" spans="3:3" hidden="1" x14ac:dyDescent="0.4">
      <c r="C750" s="28"/>
    </row>
    <row r="751" spans="3:3" hidden="1" x14ac:dyDescent="0.4">
      <c r="C751" s="28"/>
    </row>
    <row r="752" spans="3:3" hidden="1" x14ac:dyDescent="0.4">
      <c r="C752" s="28"/>
    </row>
    <row r="753" spans="3:3" hidden="1" x14ac:dyDescent="0.4">
      <c r="C753" s="28"/>
    </row>
    <row r="754" spans="3:3" hidden="1" x14ac:dyDescent="0.4">
      <c r="C754" s="28"/>
    </row>
    <row r="755" spans="3:3" hidden="1" x14ac:dyDescent="0.4">
      <c r="C755" s="28"/>
    </row>
    <row r="756" spans="3:3" hidden="1" x14ac:dyDescent="0.4">
      <c r="C756" s="28"/>
    </row>
    <row r="757" spans="3:3" hidden="1" x14ac:dyDescent="0.4">
      <c r="C757" s="28"/>
    </row>
    <row r="758" spans="3:3" hidden="1" x14ac:dyDescent="0.4">
      <c r="C758" s="28"/>
    </row>
    <row r="759" spans="3:3" hidden="1" x14ac:dyDescent="0.4">
      <c r="C759" s="28"/>
    </row>
    <row r="760" spans="3:3" hidden="1" x14ac:dyDescent="0.4">
      <c r="C760" s="28"/>
    </row>
    <row r="761" spans="3:3" hidden="1" x14ac:dyDescent="0.4">
      <c r="C761" s="28"/>
    </row>
    <row r="762" spans="3:3" hidden="1" x14ac:dyDescent="0.4">
      <c r="C762" s="28"/>
    </row>
    <row r="763" spans="3:3" hidden="1" x14ac:dyDescent="0.4">
      <c r="C763" s="28"/>
    </row>
    <row r="764" spans="3:3" hidden="1" x14ac:dyDescent="0.4">
      <c r="C764" s="28"/>
    </row>
    <row r="765" spans="3:3" hidden="1" x14ac:dyDescent="0.4">
      <c r="C765" s="28"/>
    </row>
    <row r="766" spans="3:3" hidden="1" x14ac:dyDescent="0.4">
      <c r="C766" s="28"/>
    </row>
    <row r="767" spans="3:3" hidden="1" x14ac:dyDescent="0.4">
      <c r="C767" s="28"/>
    </row>
    <row r="768" spans="3:3" hidden="1" x14ac:dyDescent="0.4">
      <c r="C768" s="28"/>
    </row>
    <row r="769" spans="3:3" hidden="1" x14ac:dyDescent="0.4">
      <c r="C769" s="28"/>
    </row>
    <row r="770" spans="3:3" hidden="1" x14ac:dyDescent="0.4">
      <c r="C770" s="28"/>
    </row>
    <row r="771" spans="3:3" hidden="1" x14ac:dyDescent="0.4">
      <c r="C771" s="28"/>
    </row>
    <row r="772" spans="3:3" hidden="1" x14ac:dyDescent="0.4">
      <c r="C772" s="28"/>
    </row>
    <row r="773" spans="3:3" hidden="1" x14ac:dyDescent="0.4">
      <c r="C773" s="28"/>
    </row>
    <row r="774" spans="3:3" hidden="1" x14ac:dyDescent="0.4">
      <c r="C774" s="28"/>
    </row>
    <row r="775" spans="3:3" hidden="1" x14ac:dyDescent="0.4">
      <c r="C775" s="28"/>
    </row>
    <row r="776" spans="3:3" hidden="1" x14ac:dyDescent="0.4">
      <c r="C776" s="28"/>
    </row>
    <row r="777" spans="3:3" hidden="1" x14ac:dyDescent="0.4">
      <c r="C777" s="28"/>
    </row>
    <row r="778" spans="3:3" hidden="1" x14ac:dyDescent="0.4">
      <c r="C778" s="28"/>
    </row>
    <row r="779" spans="3:3" hidden="1" x14ac:dyDescent="0.4">
      <c r="C779" s="28"/>
    </row>
    <row r="780" spans="3:3" hidden="1" x14ac:dyDescent="0.4">
      <c r="C780" s="28"/>
    </row>
    <row r="781" spans="3:3" hidden="1" x14ac:dyDescent="0.4">
      <c r="C781" s="28"/>
    </row>
    <row r="782" spans="3:3" hidden="1" x14ac:dyDescent="0.4">
      <c r="C782" s="28"/>
    </row>
    <row r="783" spans="3:3" hidden="1" x14ac:dyDescent="0.4">
      <c r="C783" s="28"/>
    </row>
    <row r="784" spans="3:3" hidden="1" x14ac:dyDescent="0.4">
      <c r="C784" s="28"/>
    </row>
    <row r="785" spans="3:3" hidden="1" x14ac:dyDescent="0.4">
      <c r="C785" s="28"/>
    </row>
    <row r="786" spans="3:3" hidden="1" x14ac:dyDescent="0.4">
      <c r="C786" s="28"/>
    </row>
    <row r="787" spans="3:3" hidden="1" x14ac:dyDescent="0.4">
      <c r="C787" s="28"/>
    </row>
    <row r="788" spans="3:3" hidden="1" x14ac:dyDescent="0.4">
      <c r="C788" s="28"/>
    </row>
    <row r="789" spans="3:3" hidden="1" x14ac:dyDescent="0.4">
      <c r="C789" s="28"/>
    </row>
    <row r="790" spans="3:3" hidden="1" x14ac:dyDescent="0.4">
      <c r="C790" s="28"/>
    </row>
    <row r="791" spans="3:3" hidden="1" x14ac:dyDescent="0.4">
      <c r="C791" s="28"/>
    </row>
    <row r="792" spans="3:3" hidden="1" x14ac:dyDescent="0.4">
      <c r="C792" s="28"/>
    </row>
    <row r="793" spans="3:3" hidden="1" x14ac:dyDescent="0.4">
      <c r="C793" s="28"/>
    </row>
    <row r="794" spans="3:3" hidden="1" x14ac:dyDescent="0.4">
      <c r="C794" s="28"/>
    </row>
    <row r="795" spans="3:3" hidden="1" x14ac:dyDescent="0.4">
      <c r="C795" s="28"/>
    </row>
    <row r="796" spans="3:3" hidden="1" x14ac:dyDescent="0.4">
      <c r="C796" s="28"/>
    </row>
    <row r="797" spans="3:3" hidden="1" x14ac:dyDescent="0.4">
      <c r="C797" s="28"/>
    </row>
    <row r="798" spans="3:3" hidden="1" x14ac:dyDescent="0.4">
      <c r="C798" s="28"/>
    </row>
    <row r="799" spans="3:3" hidden="1" x14ac:dyDescent="0.4">
      <c r="C799" s="28"/>
    </row>
    <row r="800" spans="3:3" hidden="1" x14ac:dyDescent="0.4">
      <c r="C800" s="28"/>
    </row>
    <row r="801" spans="3:3" hidden="1" x14ac:dyDescent="0.4">
      <c r="C801" s="28"/>
    </row>
    <row r="802" spans="3:3" hidden="1" x14ac:dyDescent="0.4">
      <c r="C802" s="28"/>
    </row>
    <row r="803" spans="3:3" hidden="1" x14ac:dyDescent="0.4">
      <c r="C803" s="28"/>
    </row>
    <row r="804" spans="3:3" hidden="1" x14ac:dyDescent="0.4">
      <c r="C804" s="28"/>
    </row>
    <row r="805" spans="3:3" hidden="1" x14ac:dyDescent="0.4">
      <c r="C805" s="28"/>
    </row>
    <row r="806" spans="3:3" hidden="1" x14ac:dyDescent="0.4">
      <c r="C806" s="28"/>
    </row>
    <row r="807" spans="3:3" hidden="1" x14ac:dyDescent="0.4">
      <c r="C807" s="28"/>
    </row>
    <row r="808" spans="3:3" hidden="1" x14ac:dyDescent="0.4">
      <c r="C808" s="28"/>
    </row>
    <row r="809" spans="3:3" hidden="1" x14ac:dyDescent="0.4">
      <c r="C809" s="28"/>
    </row>
    <row r="810" spans="3:3" hidden="1" x14ac:dyDescent="0.4">
      <c r="C810" s="28"/>
    </row>
    <row r="811" spans="3:3" hidden="1" x14ac:dyDescent="0.4">
      <c r="C811" s="28"/>
    </row>
    <row r="812" spans="3:3" hidden="1" x14ac:dyDescent="0.4">
      <c r="C812" s="28"/>
    </row>
    <row r="813" spans="3:3" hidden="1" x14ac:dyDescent="0.4">
      <c r="C813" s="28"/>
    </row>
    <row r="814" spans="3:3" hidden="1" x14ac:dyDescent="0.4">
      <c r="C814" s="28"/>
    </row>
    <row r="815" spans="3:3" hidden="1" x14ac:dyDescent="0.4">
      <c r="C815" s="28"/>
    </row>
    <row r="816" spans="3:3" hidden="1" x14ac:dyDescent="0.4">
      <c r="C816" s="28"/>
    </row>
    <row r="817" spans="3:3" hidden="1" x14ac:dyDescent="0.4">
      <c r="C817" s="28"/>
    </row>
    <row r="818" spans="3:3" hidden="1" x14ac:dyDescent="0.4">
      <c r="C818" s="28"/>
    </row>
    <row r="819" spans="3:3" hidden="1" x14ac:dyDescent="0.4">
      <c r="C819" s="28"/>
    </row>
    <row r="820" spans="3:3" hidden="1" x14ac:dyDescent="0.4">
      <c r="C820" s="28"/>
    </row>
    <row r="821" spans="3:3" hidden="1" x14ac:dyDescent="0.4">
      <c r="C821" s="28"/>
    </row>
    <row r="822" spans="3:3" hidden="1" x14ac:dyDescent="0.4">
      <c r="C822" s="28"/>
    </row>
    <row r="823" spans="3:3" hidden="1" x14ac:dyDescent="0.4">
      <c r="C823" s="28"/>
    </row>
    <row r="824" spans="3:3" hidden="1" x14ac:dyDescent="0.4">
      <c r="C824" s="28"/>
    </row>
    <row r="825" spans="3:3" hidden="1" x14ac:dyDescent="0.4">
      <c r="C825" s="28"/>
    </row>
    <row r="826" spans="3:3" hidden="1" x14ac:dyDescent="0.4">
      <c r="C826" s="28"/>
    </row>
    <row r="827" spans="3:3" hidden="1" x14ac:dyDescent="0.4">
      <c r="C827" s="28"/>
    </row>
    <row r="828" spans="3:3" hidden="1" x14ac:dyDescent="0.4">
      <c r="C828" s="28"/>
    </row>
    <row r="829" spans="3:3" hidden="1" x14ac:dyDescent="0.4">
      <c r="C829" s="28"/>
    </row>
    <row r="830" spans="3:3" hidden="1" x14ac:dyDescent="0.4">
      <c r="C830" s="28"/>
    </row>
    <row r="831" spans="3:3" hidden="1" x14ac:dyDescent="0.4">
      <c r="C831" s="28"/>
    </row>
    <row r="832" spans="3:3" hidden="1" x14ac:dyDescent="0.4">
      <c r="C832" s="28"/>
    </row>
    <row r="833" spans="3:3" hidden="1" x14ac:dyDescent="0.4">
      <c r="C833" s="28"/>
    </row>
    <row r="834" spans="3:3" hidden="1" x14ac:dyDescent="0.4">
      <c r="C834" s="28"/>
    </row>
    <row r="835" spans="3:3" hidden="1" x14ac:dyDescent="0.4">
      <c r="C835" s="28"/>
    </row>
    <row r="836" spans="3:3" hidden="1" x14ac:dyDescent="0.4">
      <c r="C836" s="28"/>
    </row>
    <row r="837" spans="3:3" hidden="1" x14ac:dyDescent="0.4">
      <c r="C837" s="28"/>
    </row>
    <row r="838" spans="3:3" hidden="1" x14ac:dyDescent="0.4">
      <c r="C838" s="28"/>
    </row>
    <row r="839" spans="3:3" hidden="1" x14ac:dyDescent="0.4">
      <c r="C839" s="28"/>
    </row>
    <row r="840" spans="3:3" hidden="1" x14ac:dyDescent="0.4">
      <c r="C840" s="28"/>
    </row>
    <row r="841" spans="3:3" hidden="1" x14ac:dyDescent="0.4">
      <c r="C841" s="28"/>
    </row>
    <row r="842" spans="3:3" hidden="1" x14ac:dyDescent="0.4">
      <c r="C842" s="28"/>
    </row>
    <row r="843" spans="3:3" hidden="1" x14ac:dyDescent="0.4">
      <c r="C843" s="28"/>
    </row>
    <row r="844" spans="3:3" hidden="1" x14ac:dyDescent="0.4">
      <c r="C844" s="28"/>
    </row>
    <row r="845" spans="3:3" hidden="1" x14ac:dyDescent="0.4">
      <c r="C845" s="28"/>
    </row>
    <row r="846" spans="3:3" hidden="1" x14ac:dyDescent="0.4">
      <c r="C846" s="28"/>
    </row>
    <row r="847" spans="3:3" hidden="1" x14ac:dyDescent="0.4">
      <c r="C847" s="28"/>
    </row>
    <row r="848" spans="3:3" hidden="1" x14ac:dyDescent="0.4">
      <c r="C848" s="28"/>
    </row>
    <row r="849" spans="3:3" hidden="1" x14ac:dyDescent="0.4">
      <c r="C849" s="28"/>
    </row>
    <row r="850" spans="3:3" hidden="1" x14ac:dyDescent="0.4">
      <c r="C850" s="28"/>
    </row>
    <row r="851" spans="3:3" hidden="1" x14ac:dyDescent="0.4">
      <c r="C851" s="28"/>
    </row>
    <row r="852" spans="3:3" hidden="1" x14ac:dyDescent="0.4">
      <c r="C852" s="28"/>
    </row>
    <row r="853" spans="3:3" hidden="1" x14ac:dyDescent="0.4">
      <c r="C853" s="28"/>
    </row>
    <row r="854" spans="3:3" hidden="1" x14ac:dyDescent="0.4">
      <c r="C854" s="28"/>
    </row>
    <row r="855" spans="3:3" hidden="1" x14ac:dyDescent="0.4">
      <c r="C855" s="28"/>
    </row>
    <row r="856" spans="3:3" hidden="1" x14ac:dyDescent="0.4">
      <c r="C856" s="28"/>
    </row>
    <row r="857" spans="3:3" hidden="1" x14ac:dyDescent="0.4">
      <c r="C857" s="28"/>
    </row>
    <row r="858" spans="3:3" hidden="1" x14ac:dyDescent="0.4">
      <c r="C858" s="28"/>
    </row>
    <row r="859" spans="3:3" hidden="1" x14ac:dyDescent="0.4">
      <c r="C859" s="28"/>
    </row>
    <row r="860" spans="3:3" hidden="1" x14ac:dyDescent="0.4">
      <c r="C860" s="28"/>
    </row>
    <row r="861" spans="3:3" hidden="1" x14ac:dyDescent="0.4">
      <c r="C861" s="28"/>
    </row>
    <row r="862" spans="3:3" hidden="1" x14ac:dyDescent="0.4">
      <c r="C862" s="28"/>
    </row>
    <row r="863" spans="3:3" hidden="1" x14ac:dyDescent="0.4">
      <c r="C863" s="28"/>
    </row>
    <row r="864" spans="3:3" hidden="1" x14ac:dyDescent="0.4">
      <c r="C864" s="28"/>
    </row>
    <row r="865" spans="3:3" hidden="1" x14ac:dyDescent="0.4">
      <c r="C865" s="28"/>
    </row>
    <row r="866" spans="3:3" hidden="1" x14ac:dyDescent="0.4">
      <c r="C866" s="28"/>
    </row>
    <row r="867" spans="3:3" hidden="1" x14ac:dyDescent="0.4">
      <c r="C867" s="28"/>
    </row>
    <row r="868" spans="3:3" hidden="1" x14ac:dyDescent="0.4">
      <c r="C868" s="28"/>
    </row>
    <row r="869" spans="3:3" hidden="1" x14ac:dyDescent="0.4">
      <c r="C869" s="28"/>
    </row>
    <row r="870" spans="3:3" hidden="1" x14ac:dyDescent="0.4">
      <c r="C870" s="28"/>
    </row>
    <row r="871" spans="3:3" hidden="1" x14ac:dyDescent="0.4">
      <c r="C871" s="28"/>
    </row>
    <row r="872" spans="3:3" hidden="1" x14ac:dyDescent="0.4">
      <c r="C872" s="28"/>
    </row>
    <row r="873" spans="3:3" hidden="1" x14ac:dyDescent="0.4">
      <c r="C873" s="28"/>
    </row>
    <row r="885" x14ac:dyDescent="0.4"/>
    <row r="886" x14ac:dyDescent="0.4"/>
    <row r="887" x14ac:dyDescent="0.4"/>
    <row r="888" x14ac:dyDescent="0.4"/>
    <row r="889" x14ac:dyDescent="0.4"/>
    <row r="890" x14ac:dyDescent="0.4"/>
    <row r="891" x14ac:dyDescent="0.4"/>
    <row r="892" x14ac:dyDescent="0.4"/>
    <row r="893" x14ac:dyDescent="0.4"/>
    <row r="894" x14ac:dyDescent="0.4"/>
    <row r="895" x14ac:dyDescent="0.4"/>
    <row r="896" x14ac:dyDescent="0.4"/>
    <row r="897" x14ac:dyDescent="0.4"/>
    <row r="898" x14ac:dyDescent="0.4"/>
    <row r="899" x14ac:dyDescent="0.4"/>
    <row r="900" x14ac:dyDescent="0.4"/>
    <row r="901" x14ac:dyDescent="0.4"/>
    <row r="902" x14ac:dyDescent="0.4"/>
    <row r="903" x14ac:dyDescent="0.4"/>
    <row r="904" x14ac:dyDescent="0.4"/>
    <row r="905" x14ac:dyDescent="0.4"/>
    <row r="906" x14ac:dyDescent="0.4"/>
    <row r="907" x14ac:dyDescent="0.4"/>
    <row r="908" x14ac:dyDescent="0.4"/>
    <row r="909" x14ac:dyDescent="0.4"/>
    <row r="910" x14ac:dyDescent="0.4"/>
    <row r="911" x14ac:dyDescent="0.4"/>
    <row r="912" x14ac:dyDescent="0.4"/>
    <row r="913" x14ac:dyDescent="0.4"/>
    <row r="914" x14ac:dyDescent="0.4"/>
    <row r="915" x14ac:dyDescent="0.4"/>
    <row r="916" x14ac:dyDescent="0.4"/>
    <row r="917" x14ac:dyDescent="0.4"/>
    <row r="918" x14ac:dyDescent="0.4"/>
    <row r="919" x14ac:dyDescent="0.4"/>
    <row r="920" x14ac:dyDescent="0.4"/>
    <row r="921" x14ac:dyDescent="0.4"/>
    <row r="922" x14ac:dyDescent="0.4"/>
    <row r="923" x14ac:dyDescent="0.4"/>
    <row r="924" x14ac:dyDescent="0.4"/>
    <row r="925" x14ac:dyDescent="0.4"/>
    <row r="926" x14ac:dyDescent="0.4"/>
    <row r="927" x14ac:dyDescent="0.4"/>
    <row r="928" x14ac:dyDescent="0.4"/>
    <row r="929" x14ac:dyDescent="0.4"/>
    <row r="930" x14ac:dyDescent="0.4"/>
    <row r="931" x14ac:dyDescent="0.4"/>
    <row r="932" x14ac:dyDescent="0.4"/>
    <row r="933" x14ac:dyDescent="0.4"/>
    <row r="934" x14ac:dyDescent="0.4"/>
    <row r="935" x14ac:dyDescent="0.4"/>
    <row r="936" x14ac:dyDescent="0.4"/>
    <row r="937" x14ac:dyDescent="0.4"/>
    <row r="938" x14ac:dyDescent="0.4"/>
    <row r="939" x14ac:dyDescent="0.4"/>
    <row r="940" x14ac:dyDescent="0.4"/>
    <row r="941" x14ac:dyDescent="0.4"/>
    <row r="942" x14ac:dyDescent="0.4"/>
    <row r="943" x14ac:dyDescent="0.4"/>
    <row r="944" x14ac:dyDescent="0.4"/>
    <row r="945" x14ac:dyDescent="0.4"/>
    <row r="946" x14ac:dyDescent="0.4"/>
    <row r="947" x14ac:dyDescent="0.4"/>
    <row r="948" x14ac:dyDescent="0.4"/>
    <row r="949" x14ac:dyDescent="0.4"/>
    <row r="950" x14ac:dyDescent="0.4"/>
    <row r="951" x14ac:dyDescent="0.4"/>
    <row r="952" x14ac:dyDescent="0.4"/>
    <row r="953" x14ac:dyDescent="0.4"/>
    <row r="954" x14ac:dyDescent="0.4"/>
    <row r="955" x14ac:dyDescent="0.4"/>
    <row r="956" x14ac:dyDescent="0.4"/>
    <row r="957" x14ac:dyDescent="0.4"/>
    <row r="958" x14ac:dyDescent="0.4"/>
    <row r="959" x14ac:dyDescent="0.4"/>
    <row r="960" x14ac:dyDescent="0.4"/>
    <row r="961" x14ac:dyDescent="0.4"/>
    <row r="962" x14ac:dyDescent="0.4"/>
    <row r="963" x14ac:dyDescent="0.4"/>
    <row r="964" x14ac:dyDescent="0.4"/>
    <row r="965" x14ac:dyDescent="0.4"/>
    <row r="966" x14ac:dyDescent="0.4"/>
    <row r="967" x14ac:dyDescent="0.4"/>
    <row r="968" x14ac:dyDescent="0.4"/>
    <row r="969" x14ac:dyDescent="0.4"/>
    <row r="970" x14ac:dyDescent="0.4"/>
    <row r="971" x14ac:dyDescent="0.4"/>
    <row r="972" x14ac:dyDescent="0.4"/>
    <row r="973" x14ac:dyDescent="0.4"/>
    <row r="974" x14ac:dyDescent="0.4"/>
    <row r="975" x14ac:dyDescent="0.4"/>
    <row r="976" x14ac:dyDescent="0.4"/>
    <row r="977" x14ac:dyDescent="0.4"/>
    <row r="978" x14ac:dyDescent="0.4"/>
    <row r="979" x14ac:dyDescent="0.4"/>
    <row r="980" x14ac:dyDescent="0.4"/>
    <row r="981" x14ac:dyDescent="0.4"/>
    <row r="982" x14ac:dyDescent="0.4"/>
    <row r="983" x14ac:dyDescent="0.4"/>
    <row r="984" x14ac:dyDescent="0.4"/>
    <row r="985" x14ac:dyDescent="0.4"/>
    <row r="986" x14ac:dyDescent="0.4"/>
    <row r="987" x14ac:dyDescent="0.4"/>
    <row r="988" x14ac:dyDescent="0.4"/>
    <row r="989" x14ac:dyDescent="0.4"/>
    <row r="990" x14ac:dyDescent="0.4"/>
    <row r="991" x14ac:dyDescent="0.4"/>
    <row r="992" x14ac:dyDescent="0.4"/>
    <row r="993" x14ac:dyDescent="0.4"/>
    <row r="994" x14ac:dyDescent="0.4"/>
    <row r="995" x14ac:dyDescent="0.4"/>
    <row r="996" x14ac:dyDescent="0.4"/>
    <row r="997" x14ac:dyDescent="0.4"/>
    <row r="998" x14ac:dyDescent="0.4"/>
    <row r="999" x14ac:dyDescent="0.4"/>
    <row r="1000" x14ac:dyDescent="0.4"/>
    <row r="1001" x14ac:dyDescent="0.4"/>
    <row r="1002" x14ac:dyDescent="0.4"/>
    <row r="1003" x14ac:dyDescent="0.4"/>
    <row r="1004" x14ac:dyDescent="0.4"/>
    <row r="1005" x14ac:dyDescent="0.4"/>
    <row r="1006" x14ac:dyDescent="0.4"/>
    <row r="1007" x14ac:dyDescent="0.4"/>
    <row r="1008" x14ac:dyDescent="0.4"/>
    <row r="1009" x14ac:dyDescent="0.4"/>
    <row r="1010" x14ac:dyDescent="0.4"/>
    <row r="1011" x14ac:dyDescent="0.4"/>
    <row r="1012" x14ac:dyDescent="0.4"/>
    <row r="1013" x14ac:dyDescent="0.4"/>
    <row r="1014" x14ac:dyDescent="0.4"/>
    <row r="1015" x14ac:dyDescent="0.4"/>
    <row r="1016" x14ac:dyDescent="0.4"/>
    <row r="1017" x14ac:dyDescent="0.4"/>
    <row r="1018" x14ac:dyDescent="0.4"/>
    <row r="1019" x14ac:dyDescent="0.4"/>
    <row r="1020" x14ac:dyDescent="0.4"/>
    <row r="1021" x14ac:dyDescent="0.4"/>
    <row r="1022" x14ac:dyDescent="0.4"/>
    <row r="1023" x14ac:dyDescent="0.4"/>
    <row r="1024" x14ac:dyDescent="0.4"/>
    <row r="1025" x14ac:dyDescent="0.4"/>
    <row r="1026" x14ac:dyDescent="0.4"/>
    <row r="1027" x14ac:dyDescent="0.4"/>
    <row r="1028" x14ac:dyDescent="0.4"/>
    <row r="1029" x14ac:dyDescent="0.4"/>
    <row r="1030" x14ac:dyDescent="0.4"/>
    <row r="1031" x14ac:dyDescent="0.4"/>
    <row r="1032" x14ac:dyDescent="0.4"/>
    <row r="1033" x14ac:dyDescent="0.4"/>
    <row r="1034" x14ac:dyDescent="0.4"/>
    <row r="1035" x14ac:dyDescent="0.4"/>
    <row r="1036" x14ac:dyDescent="0.4"/>
    <row r="1037" x14ac:dyDescent="0.4"/>
    <row r="1038" x14ac:dyDescent="0.4"/>
    <row r="1039" x14ac:dyDescent="0.4"/>
    <row r="1040" x14ac:dyDescent="0.4"/>
    <row r="1041" x14ac:dyDescent="0.4"/>
    <row r="1042" x14ac:dyDescent="0.4"/>
    <row r="1043" x14ac:dyDescent="0.4"/>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AF269"/>
  <sheetViews>
    <sheetView zoomScale="60" zoomScaleNormal="60" zoomScalePageLayoutView="94" workbookViewId="0">
      <pane ySplit="2" topLeftCell="A79" activePane="bottomLeft" state="frozen"/>
      <selection activeCell="B27" sqref="B27"/>
      <selection pane="bottomLeft" activeCell="I87" sqref="I87"/>
    </sheetView>
  </sheetViews>
  <sheetFormatPr defaultColWidth="0" defaultRowHeight="14.5" zeroHeight="1" x14ac:dyDescent="0.35"/>
  <cols>
    <col min="1" max="1" width="2.7265625" style="12" customWidth="1"/>
    <col min="2" max="2" width="15.1796875" style="12" customWidth="1"/>
    <col min="3" max="3" width="18" style="12" customWidth="1"/>
    <col min="4" max="4" width="78.7265625" style="13" customWidth="1"/>
    <col min="5" max="5" width="34.453125" style="13" customWidth="1"/>
    <col min="6" max="8" width="23.1796875" style="15" customWidth="1"/>
    <col min="9" max="10" width="36" style="13" customWidth="1"/>
    <col min="11" max="11" width="23" style="12" customWidth="1"/>
    <col min="12" max="12" width="15.1796875" style="12" customWidth="1"/>
    <col min="13" max="13" width="4.1796875" style="91" customWidth="1"/>
    <col min="14" max="14" width="4.81640625" style="170" hidden="1" customWidth="1"/>
    <col min="15" max="15" width="15.7265625" style="170" hidden="1" customWidth="1"/>
    <col min="16" max="16" width="10.1796875" style="171" hidden="1" customWidth="1"/>
    <col min="17" max="17" width="13.7265625" style="172" hidden="1" customWidth="1"/>
    <col min="18" max="18" width="22" style="171" hidden="1" customWidth="1"/>
    <col min="19" max="19" width="22.1796875" style="171" hidden="1" customWidth="1"/>
    <col min="20" max="27" width="15.1796875" style="91" hidden="1" customWidth="1"/>
    <col min="28" max="16384" width="15.1796875" style="12" hidden="1"/>
  </cols>
  <sheetData>
    <row r="1" spans="1:32" ht="15" thickBot="1" x14ac:dyDescent="0.4"/>
    <row r="2" spans="1:32" s="35" customFormat="1" ht="72.75" customHeight="1" x14ac:dyDescent="0.35">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0</v>
      </c>
      <c r="M2" s="92"/>
      <c r="N2" s="173" t="str">
        <f>IF(Declaration!$I$4="English",Languages!A611,IF(Declaration!$I$4="French",Languages!B611,IF(Declaration!$I$4="Spanish",Languages!C611,IF(Declaration!$I$4="German",Languages!D611,IF(Declaration!$I$4="Chinese",Languages!E611,IF(Declaration!$I$4="Japanese",Languages!F611,IF(Declaration!$I$4="Portugese",Languages!G611)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1054,IF(Declaration!$I$4="French",Languages!B1054,IF(Declaration!$I$4="Spanish",Languages!C1054,IF(Declaration!$I$4="German",Languages!D1054,IF(Declaration!$I$4="Chinese",Languages!E1054,IF(Declaration!$I$4="Japanese",Languages!F1054,IF(Declaration!$I$4="Portugese",Languages!G1054)))))))</f>
        <v>Required</v>
      </c>
      <c r="Q2" s="174" t="str">
        <f>IF(Declaration!$I$4="English",Languages!A632,IF(Declaration!$I$4="French",Languages!B632,IF(Declaration!$I$4="Spanish",Languages!C632,IF(Declaration!$I$4="German",Languages!D632,IF(Declaration!$I$4="Chinese",Languages!E632,IF(Declaration!$I$4="Japanese",Languages!F632,IF(Declaration!$I$4="Portugese",Languages!G632)))))))</f>
        <v>Sample of contractual terms and conditions.</v>
      </c>
      <c r="R2" s="34" t="str">
        <f>IF(Declaration!$I$4="English",Languages!A639,IF(Declaration!$I$4="French",Languages!B639,IF(Declaration!$I$4="Spanish",Languages!C639,IF(Declaration!$I$4="German",Languages!D639,IF(Declaration!$I$4="Chinese",Languages!E639,IF(Declaration!$I$4="Japanese",Languages!F639,IF(Declaration!$I$4="Portugese",Languages!G639)))))))</f>
        <v>Proof of assessment</v>
      </c>
      <c r="S2" s="34" t="str">
        <f>IF(Declaration!$I$4="English",Languages!A638,IF(Declaration!$I$4="French",Languages!B638,IF(Declaration!$I$4="Spanish",Languages!C638,IF(Declaration!$I$4="German",Languages!D638,IF(Declaration!$I$4="Chinese",Languages!E638,IF(Declaration!$I$4="Japanese",Languages!F638,IF(Declaration!$I$4="Portugese",Languages!G638)))))))</f>
        <v>Proof of prioritization</v>
      </c>
      <c r="T2" s="34" t="str">
        <f>IF(Declaration!$I$4="English",Languages!A1059,IF(Declaration!$I$4="French",Languages!B1059,IF(Declaration!$I$4="Spanish",Languages!C1059,IF(Declaration!$I$4="German",Languages!D1059,IF(Declaration!$I$4="Chinese",Languages!E1059,IF(Declaration!$I$4="Japanese",Languages!F1059,IF(Declaration!$I$4="Portugese",Languages!G1059)))))))</f>
        <v>N/A</v>
      </c>
      <c r="U2" s="34" t="str">
        <f>IF(N2="Yes",Languages!$A$1058,IF(N2="Oui",Languages!$B$1058,IF(N2="Sí",Languages!$C$1058,IF(N2="Ja",Languages!$D$1058,IF(N2="是",Languages!$E$1058,IF(N2="はい",Languages!$F$1058,IF(N2="Sim",Languages!$G$1058,IF(N2=Languages!$A$617,"x",IF(N2=Languages!$B$617,"x",IF(N2=Languages!$C$617,"x",IF(N2=Languages!$D$617,"x",IF(N2=Languages!$E$617,"x",IF(N2=Languages!$F$617,"x",IF(N2=Languages!$G$617,"x",""))))))))))))))</f>
        <v>Proof of remedy process required</v>
      </c>
      <c r="V2" s="92"/>
      <c r="W2" s="92"/>
      <c r="X2" s="92"/>
      <c r="Y2" s="92"/>
      <c r="Z2" s="92"/>
      <c r="AA2" s="92"/>
      <c r="AB2" s="34"/>
      <c r="AC2" s="34"/>
      <c r="AD2" s="34"/>
      <c r="AE2" s="34"/>
      <c r="AF2" s="34"/>
    </row>
    <row r="3" spans="1:32" s="35" customFormat="1" ht="109.4" customHeight="1" x14ac:dyDescent="0.35">
      <c r="B3" s="412"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413"/>
      <c r="D3" s="413"/>
      <c r="E3" s="413"/>
      <c r="F3" s="413"/>
      <c r="G3" s="413"/>
      <c r="H3" s="413"/>
      <c r="I3" s="413"/>
      <c r="J3" s="413"/>
      <c r="K3" s="413"/>
      <c r="L3" s="414"/>
      <c r="M3" s="92"/>
      <c r="N3" s="175"/>
      <c r="O3" s="173"/>
      <c r="P3" s="34"/>
      <c r="Q3" s="174"/>
      <c r="R3" s="34"/>
      <c r="S3" s="34"/>
      <c r="T3" s="92"/>
      <c r="U3" s="92"/>
      <c r="V3" s="92"/>
      <c r="W3" s="92"/>
      <c r="X3" s="92"/>
      <c r="Y3" s="92"/>
      <c r="Z3" s="92"/>
      <c r="AA3" s="92"/>
      <c r="AB3" s="34"/>
      <c r="AC3" s="34"/>
      <c r="AD3" s="34"/>
      <c r="AE3" s="34"/>
      <c r="AF3" s="34"/>
    </row>
    <row r="4" spans="1:32" s="32" customFormat="1" ht="31.4" customHeight="1" x14ac:dyDescent="0.4">
      <c r="B4" s="417" t="str">
        <f>Declaration!B8</f>
        <v>Organization Information</v>
      </c>
      <c r="C4" s="418"/>
      <c r="D4" s="418"/>
      <c r="E4" s="418"/>
      <c r="F4" s="418"/>
      <c r="G4" s="418"/>
      <c r="H4" s="418"/>
      <c r="I4" s="418"/>
      <c r="J4" s="418"/>
      <c r="K4" s="419"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16"/>
      <c r="M4" s="93"/>
      <c r="N4" s="176"/>
      <c r="O4" s="177"/>
      <c r="P4" s="31"/>
      <c r="Q4" s="178"/>
      <c r="R4" s="196" t="s">
        <v>5186</v>
      </c>
      <c r="S4" s="196" t="s">
        <v>5187</v>
      </c>
      <c r="T4" s="93"/>
      <c r="U4" s="93"/>
      <c r="V4" s="93"/>
      <c r="W4" s="93"/>
      <c r="X4" s="93"/>
      <c r="Y4" s="93"/>
      <c r="Z4" s="93"/>
      <c r="AA4" s="93"/>
      <c r="AB4" s="31"/>
      <c r="AC4" s="31"/>
      <c r="AD4" s="31"/>
      <c r="AE4" s="31"/>
      <c r="AF4" s="31"/>
    </row>
    <row r="5" spans="1:32" s="23" customFormat="1" ht="45" customHeight="1" x14ac:dyDescent="0.4">
      <c r="B5" s="107"/>
      <c r="C5" s="108"/>
      <c r="D5" s="109" t="str">
        <f>Declaration!B9</f>
        <v xml:space="preserve">Organization name (no abbreviations): </v>
      </c>
      <c r="E5" s="110" t="str">
        <f>IF(ISBLANK(Declaration!F9),"",Declaration!F9)</f>
        <v>Sony Semiconductor Israel</v>
      </c>
      <c r="F5" s="111" t="s">
        <v>5188</v>
      </c>
      <c r="G5" s="111" t="s">
        <v>5188</v>
      </c>
      <c r="H5" s="111" t="s">
        <v>5188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28"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Canada Finland France Germany Israel Japan Taiwan United States of America</v>
      </c>
      <c r="L5" s="429"/>
      <c r="M5" s="94"/>
      <c r="N5" s="179">
        <f t="shared" ref="N5" si="0">IF(F5="",1,2)</f>
        <v>2</v>
      </c>
      <c r="O5" s="179">
        <f t="shared" ref="O5:O22" si="1">IF(H5=$O$2,2,1)</f>
        <v>1</v>
      </c>
      <c r="P5" s="85">
        <f t="shared" ref="P5" si="2">SUM(N5:O5)</f>
        <v>3</v>
      </c>
      <c r="Q5" s="180" t="str">
        <f>IF(E5="","n","y")</f>
        <v>y</v>
      </c>
      <c r="R5" s="85" t="str">
        <f>IF(Countries!C5=$N$2,Countries!B5,"")</f>
        <v/>
      </c>
      <c r="S5" s="179" t="str">
        <f>IF(Sectors!C6=$N$2,Sectors!B6,"")</f>
        <v/>
      </c>
      <c r="T5" s="94"/>
      <c r="U5" s="94"/>
      <c r="V5" s="94"/>
      <c r="W5" s="94"/>
      <c r="X5" s="94"/>
      <c r="Y5" s="94"/>
      <c r="Z5" s="94"/>
      <c r="AA5" s="94"/>
    </row>
    <row r="6" spans="1:32" s="23" customFormat="1" ht="45" customHeight="1" x14ac:dyDescent="0.4">
      <c r="B6" s="114"/>
      <c r="C6" s="115"/>
      <c r="D6" s="202" t="str">
        <f>Declaration!B10</f>
        <v xml:space="preserve">Organization unique identifier number or code (optional): </v>
      </c>
      <c r="E6" s="110" t="str">
        <f>IF(ISBLANK(Declaration!F10),"",Declaration!F10)</f>
        <v/>
      </c>
      <c r="F6" s="111" t="s">
        <v>5188</v>
      </c>
      <c r="G6" s="111" t="s">
        <v>5188</v>
      </c>
      <c r="H6" s="111" t="s">
        <v>5188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30"/>
      <c r="L6" s="431"/>
      <c r="M6" s="94"/>
      <c r="N6" s="179">
        <f t="shared" ref="N6:N8" si="3">IF(F6="",1,2)</f>
        <v>2</v>
      </c>
      <c r="O6" s="179">
        <f t="shared" ref="O6:O8" si="4">IF(H6=$O$2,2,1)</f>
        <v>1</v>
      </c>
      <c r="P6" s="85">
        <f t="shared" ref="P6:P8" si="5">SUM(N6:O6)</f>
        <v>3</v>
      </c>
      <c r="Q6" s="180" t="s">
        <v>5189</v>
      </c>
      <c r="R6" s="85" t="str">
        <f>IF(Countries!C6=$N$2,Countries!B6,"")</f>
        <v/>
      </c>
      <c r="S6" s="179" t="str">
        <f>IF(Sectors!C7=$N$2,Sectors!B7,"")</f>
        <v/>
      </c>
      <c r="T6" s="94"/>
      <c r="U6" s="94"/>
      <c r="V6" s="94"/>
      <c r="W6" s="94"/>
      <c r="X6" s="94"/>
      <c r="Y6" s="94"/>
      <c r="Z6" s="94"/>
      <c r="AA6" s="94"/>
    </row>
    <row r="7" spans="1:32" s="23" customFormat="1" ht="45" customHeight="1" x14ac:dyDescent="0.4">
      <c r="B7" s="114"/>
      <c r="C7" s="115"/>
      <c r="D7" s="202" t="str">
        <f>Declaration!B11</f>
        <v xml:space="preserve">Organization address (optional): </v>
      </c>
      <c r="E7" s="110" t="str">
        <f>IF(ISBLANK(Declaration!F11),"",Declaration!F11)</f>
        <v>6 Haharash street, Hod-hasharon, Israel</v>
      </c>
      <c r="F7" s="111" t="s">
        <v>5188</v>
      </c>
      <c r="G7" s="111" t="s">
        <v>5188</v>
      </c>
      <c r="H7" s="111" t="s">
        <v>5188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30"/>
      <c r="L7" s="431"/>
      <c r="M7" s="94"/>
      <c r="N7" s="179">
        <f t="shared" si="3"/>
        <v>2</v>
      </c>
      <c r="O7" s="179">
        <f t="shared" si="4"/>
        <v>1</v>
      </c>
      <c r="P7" s="85">
        <f t="shared" si="5"/>
        <v>3</v>
      </c>
      <c r="Q7" s="180" t="s">
        <v>5189</v>
      </c>
      <c r="R7" s="85" t="str">
        <f>IF(Countries!C7=$N$2,Countries!B7,"")</f>
        <v/>
      </c>
      <c r="S7" s="179" t="str">
        <f>IF(Sectors!C8=$N$2,Sectors!B8,"")</f>
        <v/>
      </c>
      <c r="T7" s="94"/>
      <c r="U7" s="94"/>
      <c r="V7" s="94"/>
      <c r="W7" s="94"/>
      <c r="X7" s="94"/>
      <c r="Y7" s="94"/>
      <c r="Z7" s="94"/>
      <c r="AA7" s="94"/>
    </row>
    <row r="8" spans="1:32" s="85" customFormat="1" ht="45" customHeight="1" x14ac:dyDescent="0.4">
      <c r="A8" s="23"/>
      <c r="B8" s="114"/>
      <c r="C8" s="115"/>
      <c r="D8" s="109" t="str">
        <f>Declaration!B12</f>
        <v xml:space="preserve">Contact person full name: </v>
      </c>
      <c r="E8" s="110" t="str">
        <f>IF(ISBLANK(Declaration!F12),"",Declaration!F12)</f>
        <v xml:space="preserve">Alon Kostianovsky </v>
      </c>
      <c r="F8" s="111" t="s">
        <v>5188</v>
      </c>
      <c r="G8" s="111" t="s">
        <v>5188</v>
      </c>
      <c r="H8" s="111" t="s">
        <v>5188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30"/>
      <c r="L8" s="431"/>
      <c r="N8" s="179">
        <f t="shared" si="3"/>
        <v>2</v>
      </c>
      <c r="O8" s="179">
        <f t="shared" si="4"/>
        <v>1</v>
      </c>
      <c r="P8" s="85">
        <f t="shared" si="5"/>
        <v>3</v>
      </c>
      <c r="Q8" s="180" t="str">
        <f t="shared" ref="Q8:Q15" si="6">IF(E8="","n","y")</f>
        <v>y</v>
      </c>
      <c r="R8" s="85" t="str">
        <f>IF(Countries!C8=$N$2,Countries!B8,"")</f>
        <v/>
      </c>
      <c r="S8" s="179" t="str">
        <f>IF(Sectors!C9=$N$2,Sectors!B9,"")</f>
        <v/>
      </c>
      <c r="T8" s="94"/>
    </row>
    <row r="9" spans="1:32" s="85" customFormat="1" ht="45" customHeight="1" x14ac:dyDescent="0.4">
      <c r="A9" s="23"/>
      <c r="B9" s="114"/>
      <c r="C9" s="115"/>
      <c r="D9" s="109" t="str">
        <f>Declaration!B13</f>
        <v xml:space="preserve">Contact email: </v>
      </c>
      <c r="E9" s="110" t="str">
        <f>IF(ISBLANK(Declaration!F13),"",Declaration!F13)</f>
        <v>alon.kostianovsky@sony.com</v>
      </c>
      <c r="F9" s="111" t="s">
        <v>5188</v>
      </c>
      <c r="G9" s="111" t="s">
        <v>5188</v>
      </c>
      <c r="H9" s="111" t="s">
        <v>5188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30"/>
      <c r="L9" s="431"/>
      <c r="N9" s="179">
        <f t="shared" ref="N9:N22" si="7">IF(F9="",1,2)</f>
        <v>2</v>
      </c>
      <c r="O9" s="179">
        <f t="shared" si="1"/>
        <v>1</v>
      </c>
      <c r="P9" s="85">
        <f t="shared" ref="P9:P22" si="8">SUM(N9:O9)</f>
        <v>3</v>
      </c>
      <c r="Q9" s="180" t="str">
        <f t="shared" si="6"/>
        <v>y</v>
      </c>
      <c r="R9" s="85" t="str">
        <f>IF(Countries!C9=$N$2,Countries!B9,"")</f>
        <v/>
      </c>
      <c r="S9" s="179" t="str">
        <f>IF(Sectors!C10=$N$2,Sectors!B10,"")</f>
        <v/>
      </c>
      <c r="T9" s="94"/>
    </row>
    <row r="10" spans="1:32" s="85" customFormat="1" ht="45" customHeight="1" x14ac:dyDescent="0.4">
      <c r="A10" s="23"/>
      <c r="B10" s="114"/>
      <c r="C10" s="115"/>
      <c r="D10" s="109" t="str">
        <f>Declaration!B14</f>
        <v xml:space="preserve">Contact phone number (country code + number): </v>
      </c>
      <c r="E10" s="110" t="str">
        <f>IF(ISBLANK(Declaration!F14),"",Declaration!F14)</f>
        <v>+972-54-5243281</v>
      </c>
      <c r="F10" s="111" t="s">
        <v>5188</v>
      </c>
      <c r="G10" s="111" t="s">
        <v>5188</v>
      </c>
      <c r="H10" s="111" t="s">
        <v>5188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30"/>
      <c r="L10" s="431"/>
      <c r="N10" s="179">
        <f t="shared" si="7"/>
        <v>2</v>
      </c>
      <c r="O10" s="179">
        <f t="shared" si="1"/>
        <v>1</v>
      </c>
      <c r="P10" s="85">
        <f t="shared" si="8"/>
        <v>3</v>
      </c>
      <c r="Q10" s="180" t="str">
        <f t="shared" si="6"/>
        <v>y</v>
      </c>
      <c r="R10" s="85" t="str">
        <f>IF(Countries!C10=$N$2,Countries!B10,"")</f>
        <v/>
      </c>
      <c r="S10" s="179" t="str">
        <f>IF(Sectors!C11=$N$2,Sectors!B11,"")</f>
        <v/>
      </c>
      <c r="T10" s="94"/>
    </row>
    <row r="11" spans="1:32" s="85" customFormat="1" ht="45" customHeight="1" x14ac:dyDescent="0.4">
      <c r="A11" s="23"/>
      <c r="B11" s="114"/>
      <c r="C11" s="115"/>
      <c r="D11" s="109" t="str">
        <f>Declaration!B15</f>
        <v xml:space="preserve">Authorizing person full name: </v>
      </c>
      <c r="E11" s="110" t="str">
        <f>IF(ISBLANK(Declaration!F15),"",Declaration!F15)</f>
        <v xml:space="preserve">Alon Kostianovsky </v>
      </c>
      <c r="F11" s="111" t="s">
        <v>5188</v>
      </c>
      <c r="G11" s="111" t="s">
        <v>5188</v>
      </c>
      <c r="H11" s="111" t="s">
        <v>5188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30"/>
      <c r="L11" s="431"/>
      <c r="N11" s="179">
        <f t="shared" si="7"/>
        <v>2</v>
      </c>
      <c r="O11" s="179">
        <f t="shared" si="1"/>
        <v>1</v>
      </c>
      <c r="P11" s="85">
        <f t="shared" si="8"/>
        <v>3</v>
      </c>
      <c r="Q11" s="180" t="str">
        <f t="shared" si="6"/>
        <v>y</v>
      </c>
      <c r="R11" s="85" t="str">
        <f>IF(Countries!C11=$N$2,Countries!B11,"")</f>
        <v/>
      </c>
      <c r="S11" s="179" t="str">
        <f>IF(Sectors!C12=$N$2,Sectors!B12,"")</f>
        <v>Manufacturing</v>
      </c>
      <c r="T11" s="94"/>
    </row>
    <row r="12" spans="1:32" s="85" customFormat="1" ht="45" customHeight="1" x14ac:dyDescent="0.4">
      <c r="A12" s="23"/>
      <c r="B12" s="114"/>
      <c r="C12" s="115"/>
      <c r="D12" s="109" t="str">
        <f>Declaration!B16</f>
        <v xml:space="preserve">Authorizer title: </v>
      </c>
      <c r="E12" s="110" t="str">
        <f>IF(ISBLANK(Declaration!F16),"",Declaration!F16)</f>
        <v>COO</v>
      </c>
      <c r="F12" s="111" t="s">
        <v>5188</v>
      </c>
      <c r="G12" s="111" t="s">
        <v>5188</v>
      </c>
      <c r="H12" s="111" t="s">
        <v>5188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30"/>
      <c r="L12" s="431"/>
      <c r="N12" s="179">
        <f t="shared" ref="N12:N13" si="9">IF(F12="",1,2)</f>
        <v>2</v>
      </c>
      <c r="O12" s="179">
        <f t="shared" ref="O12:O13" si="10">IF(H12=$O$2,2,1)</f>
        <v>1</v>
      </c>
      <c r="P12" s="85">
        <f t="shared" ref="P12:P13" si="11">SUM(N12:O12)</f>
        <v>3</v>
      </c>
      <c r="Q12" s="180" t="str">
        <f t="shared" si="6"/>
        <v>y</v>
      </c>
      <c r="R12" s="85" t="str">
        <f>IF(Countries!C12=$N$2,Countries!B12,"")</f>
        <v/>
      </c>
      <c r="S12" s="179" t="str">
        <f>IF(Sectors!C13=$N$2,Sectors!B13,"")</f>
        <v/>
      </c>
      <c r="T12" s="94"/>
    </row>
    <row r="13" spans="1:32" s="85" customFormat="1" ht="45" customHeight="1" x14ac:dyDescent="0.4">
      <c r="A13" s="23"/>
      <c r="B13" s="114"/>
      <c r="C13" s="115"/>
      <c r="D13" s="109" t="str">
        <f>Declaration!B17</f>
        <v xml:space="preserve">Authorizer email: </v>
      </c>
      <c r="E13" s="110" t="str">
        <f>IF(ISBLANK(Declaration!F17),"",Declaration!F17)</f>
        <v>alon.kostianovsky@sony.com</v>
      </c>
      <c r="F13" s="111" t="s">
        <v>5188</v>
      </c>
      <c r="G13" s="111" t="s">
        <v>5188</v>
      </c>
      <c r="H13" s="111" t="s">
        <v>5188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30"/>
      <c r="L13" s="431"/>
      <c r="N13" s="179">
        <f t="shared" si="9"/>
        <v>2</v>
      </c>
      <c r="O13" s="179">
        <f t="shared" si="10"/>
        <v>1</v>
      </c>
      <c r="P13" s="85">
        <f t="shared" si="11"/>
        <v>3</v>
      </c>
      <c r="Q13" s="180" t="str">
        <f t="shared" si="6"/>
        <v>y</v>
      </c>
      <c r="R13" s="85" t="str">
        <f>IF(Countries!C13=$N$2,Countries!B13,"")</f>
        <v/>
      </c>
      <c r="S13" s="179" t="str">
        <f>IF(Sectors!C14=$N$2,Sectors!B14,"")</f>
        <v/>
      </c>
      <c r="T13" s="94"/>
    </row>
    <row r="14" spans="1:32" s="85" customFormat="1" ht="45" customHeight="1" x14ac:dyDescent="0.4">
      <c r="A14" s="23"/>
      <c r="B14" s="114"/>
      <c r="C14" s="115"/>
      <c r="D14" s="109" t="str">
        <f>Declaration!B18</f>
        <v xml:space="preserve">Authorizer phone number (country code + number): </v>
      </c>
      <c r="E14" s="110" t="str">
        <f>IF(ISBLANK(Declaration!F18),"",Declaration!F18)</f>
        <v>+972-54-5243281</v>
      </c>
      <c r="F14" s="111" t="s">
        <v>5188</v>
      </c>
      <c r="G14" s="111" t="s">
        <v>5188</v>
      </c>
      <c r="H14" s="111" t="s">
        <v>5188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30"/>
      <c r="L14" s="431"/>
      <c r="N14" s="179">
        <f t="shared" si="7"/>
        <v>2</v>
      </c>
      <c r="O14" s="179">
        <f t="shared" si="1"/>
        <v>1</v>
      </c>
      <c r="P14" s="85">
        <f t="shared" si="8"/>
        <v>3</v>
      </c>
      <c r="Q14" s="180" t="str">
        <f t="shared" si="6"/>
        <v>y</v>
      </c>
      <c r="R14" s="85" t="str">
        <f>IF(Countries!C14=$N$2,Countries!B14,"")</f>
        <v/>
      </c>
      <c r="S14" s="179" t="str">
        <f>IF(Sectors!C15=$N$2,Sectors!B15,"")</f>
        <v/>
      </c>
      <c r="T14" s="94"/>
    </row>
    <row r="15" spans="1:32" s="85" customFormat="1" ht="45" customHeight="1" x14ac:dyDescent="0.4">
      <c r="A15" s="23"/>
      <c r="B15" s="114"/>
      <c r="C15" s="115"/>
      <c r="D15" s="109" t="str">
        <f>Declaration!B19</f>
        <v xml:space="preserve">Date of completion (YYYY/MM/DD): </v>
      </c>
      <c r="E15" s="203">
        <f>IF(ISBLANK(Declaration!F19),"",Declaration!F19)</f>
        <v>45208</v>
      </c>
      <c r="F15" s="111" t="s">
        <v>5188</v>
      </c>
      <c r="G15" s="111" t="s">
        <v>5188</v>
      </c>
      <c r="H15" s="111" t="s">
        <v>5188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30"/>
      <c r="L15" s="431"/>
      <c r="N15" s="179">
        <f t="shared" si="7"/>
        <v>2</v>
      </c>
      <c r="O15" s="179">
        <f t="shared" si="1"/>
        <v>1</v>
      </c>
      <c r="P15" s="85">
        <f t="shared" si="8"/>
        <v>3</v>
      </c>
      <c r="Q15" s="180" t="str">
        <f t="shared" si="6"/>
        <v>y</v>
      </c>
      <c r="R15" s="85" t="str">
        <f>IF(Countries!C15=$N$2,Countries!B15,"")</f>
        <v/>
      </c>
      <c r="S15" s="179" t="str">
        <f>IF(Sectors!C16=$N$2,Sectors!B16,"")</f>
        <v/>
      </c>
      <c r="T15" s="94"/>
    </row>
    <row r="16" spans="1:32" s="85" customFormat="1" ht="45" customHeight="1" x14ac:dyDescent="0.4">
      <c r="A16" s="23"/>
      <c r="B16" s="114"/>
      <c r="C16" s="115"/>
      <c r="D16" s="109" t="str">
        <f>Declaration!B20</f>
        <v>Goods of potential concern 1:</v>
      </c>
      <c r="E16" s="110" t="str">
        <f>IF(ISBLANK(Declaration!G20),"",Declaration!G20)</f>
        <v>Electronics</v>
      </c>
      <c r="F16" s="111" t="s">
        <v>5188</v>
      </c>
      <c r="G16" s="111" t="s">
        <v>5188</v>
      </c>
      <c r="H16" s="111" t="s">
        <v>5188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30"/>
      <c r="L16" s="431"/>
      <c r="N16" s="179">
        <f t="shared" si="7"/>
        <v>2</v>
      </c>
      <c r="O16" s="179">
        <f t="shared" si="1"/>
        <v>1</v>
      </c>
      <c r="P16" s="85">
        <f t="shared" si="8"/>
        <v>3</v>
      </c>
      <c r="Q16" s="180" t="str">
        <f>IF(Declaration!F20="","n",IF(AND(Declaration!F20&lt;&gt;$T$2,Declaration!G20=""),"n","y"))</f>
        <v>y</v>
      </c>
      <c r="R16" s="85" t="str">
        <f>IF(Countries!C16=$N$2,Countries!B16,"")</f>
        <v/>
      </c>
      <c r="S16" s="179"/>
      <c r="T16" s="94"/>
    </row>
    <row r="17" spans="1:32" s="85" customFormat="1" ht="45" customHeight="1" x14ac:dyDescent="0.4">
      <c r="A17" s="23"/>
      <c r="B17" s="114"/>
      <c r="C17" s="115"/>
      <c r="D17" s="109" t="str">
        <f>Declaration!B21</f>
        <v>Goods of potential concern 2:</v>
      </c>
      <c r="E17" s="110" t="str">
        <f>IF(ISBLANK(Declaration!G21),"",Declaration!G21)</f>
        <v/>
      </c>
      <c r="F17" s="111" t="s">
        <v>5188</v>
      </c>
      <c r="G17" s="111" t="s">
        <v>5188</v>
      </c>
      <c r="H17" s="111" t="s">
        <v>5188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30"/>
      <c r="L17" s="431"/>
      <c r="N17" s="179">
        <f t="shared" si="7"/>
        <v>2</v>
      </c>
      <c r="O17" s="179">
        <f t="shared" si="1"/>
        <v>1</v>
      </c>
      <c r="P17" s="85">
        <f t="shared" si="8"/>
        <v>3</v>
      </c>
      <c r="Q17" s="180" t="str">
        <f>IF(Declaration!F21="","n",IF(AND(Declaration!F21&lt;&gt;$T$2,Declaration!G21=""),"n","y"))</f>
        <v>y</v>
      </c>
      <c r="R17" s="85" t="str">
        <f>IF(Countries!C17=$N$2,Countries!B17,"")</f>
        <v/>
      </c>
      <c r="S17" s="179"/>
      <c r="T17" s="94"/>
    </row>
    <row r="18" spans="1:32" s="85" customFormat="1" ht="45" customHeight="1" x14ac:dyDescent="0.4">
      <c r="A18" s="23"/>
      <c r="B18" s="114"/>
      <c r="C18" s="115"/>
      <c r="D18" s="109" t="str">
        <f>Declaration!B22</f>
        <v>Goods of potential concern 3:</v>
      </c>
      <c r="E18" s="110" t="str">
        <f>IF(ISBLANK(Declaration!G22),"",Declaration!G22)</f>
        <v/>
      </c>
      <c r="F18" s="111" t="s">
        <v>5188</v>
      </c>
      <c r="G18" s="111" t="s">
        <v>5188</v>
      </c>
      <c r="H18" s="111" t="s">
        <v>5188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30"/>
      <c r="L18" s="431"/>
      <c r="N18" s="179">
        <f t="shared" si="7"/>
        <v>2</v>
      </c>
      <c r="O18" s="179">
        <f t="shared" si="1"/>
        <v>1</v>
      </c>
      <c r="P18" s="85">
        <f t="shared" si="8"/>
        <v>3</v>
      </c>
      <c r="Q18" s="180" t="str">
        <f>IF(Declaration!F22="","n",IF(AND(Declaration!F22&lt;&gt;$T$2,Declaration!G22=""),"n","y"))</f>
        <v>y</v>
      </c>
      <c r="R18" s="85" t="str">
        <f>IF(Countries!C18=$N$2,Countries!B18,"")</f>
        <v/>
      </c>
      <c r="S18" s="179"/>
      <c r="T18" s="94"/>
    </row>
    <row r="19" spans="1:32" s="85" customFormat="1" ht="45" customHeight="1" x14ac:dyDescent="0.4">
      <c r="A19" s="23"/>
      <c r="B19" s="114"/>
      <c r="C19" s="115"/>
      <c r="D19" s="109" t="str">
        <f>Declaration!B23</f>
        <v>Goods of potential concern 4:</v>
      </c>
      <c r="E19" s="110" t="str">
        <f>IF(ISBLANK(Declaration!G23),"",Declaration!G23)</f>
        <v/>
      </c>
      <c r="F19" s="111" t="s">
        <v>5188</v>
      </c>
      <c r="G19" s="111" t="s">
        <v>5188</v>
      </c>
      <c r="H19" s="111" t="s">
        <v>5188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30"/>
      <c r="L19" s="431"/>
      <c r="N19" s="179">
        <f t="shared" si="7"/>
        <v>2</v>
      </c>
      <c r="O19" s="179">
        <f t="shared" si="1"/>
        <v>1</v>
      </c>
      <c r="P19" s="85">
        <f t="shared" si="8"/>
        <v>3</v>
      </c>
      <c r="Q19" s="180" t="str">
        <f>IF(Declaration!F23="","n",IF(AND(Declaration!F23&lt;&gt;$T$2,Declaration!G23=""),"n","y"))</f>
        <v>y</v>
      </c>
      <c r="R19" s="85" t="str">
        <f>IF(Countries!C19=$N$2,Countries!B19,"")</f>
        <v/>
      </c>
      <c r="S19" s="179"/>
      <c r="T19" s="94"/>
    </row>
    <row r="20" spans="1:32" s="85" customFormat="1" ht="45" customHeight="1" x14ac:dyDescent="0.4">
      <c r="A20" s="23"/>
      <c r="B20" s="114"/>
      <c r="C20" s="115"/>
      <c r="D20" s="109" t="str">
        <f>Declaration!B24</f>
        <v>Goods of potential concern 5:</v>
      </c>
      <c r="E20" s="110" t="str">
        <f>IF(ISBLANK(Declaration!G24),"",Declaration!G24)</f>
        <v/>
      </c>
      <c r="F20" s="111" t="s">
        <v>5188</v>
      </c>
      <c r="G20" s="111" t="s">
        <v>5188</v>
      </c>
      <c r="H20" s="111" t="s">
        <v>5188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30"/>
      <c r="L20" s="431"/>
      <c r="N20" s="179">
        <f t="shared" si="7"/>
        <v>2</v>
      </c>
      <c r="O20" s="179">
        <f t="shared" si="1"/>
        <v>1</v>
      </c>
      <c r="P20" s="85">
        <f t="shared" si="8"/>
        <v>3</v>
      </c>
      <c r="Q20" s="180" t="str">
        <f>IF(Declaration!F24="","n",IF(AND(Declaration!F24&lt;&gt;$T$2,Declaration!G24=""),"n","y"))</f>
        <v>y</v>
      </c>
      <c r="R20" s="85" t="str">
        <f>IF(Countries!C20=$N$2,Countries!B20,"")</f>
        <v/>
      </c>
      <c r="S20" s="179" t="str">
        <f>IF(OR(Sectors!C18="Yes",Sectors!C18="Oui",Sectors!C18="Sí",Sectors!C18="Ja",Sectors!C18="是",Sectors!C18="はい",Sectors!C18="Sim"),Sectors!B18,"")</f>
        <v/>
      </c>
      <c r="T20" s="94"/>
    </row>
    <row r="21" spans="1:32" s="85" customFormat="1" ht="45" customHeight="1" x14ac:dyDescent="0.4">
      <c r="A21" s="23"/>
      <c r="B21" s="114"/>
      <c r="C21" s="115"/>
      <c r="D21" s="210" t="str">
        <f>Declaration!B25</f>
        <v>Topics scope:</v>
      </c>
      <c r="E21" s="212" t="str">
        <f>IF(ISBLANK(Declaration!F25),"",Declaration!F25)</f>
        <v>slavery, human trafficking and child labour</v>
      </c>
      <c r="F21" s="111" t="s">
        <v>5188</v>
      </c>
      <c r="G21" s="111" t="s">
        <v>5188</v>
      </c>
      <c r="H21" s="111" t="s">
        <v>5188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30"/>
      <c r="L21" s="431"/>
      <c r="N21" s="179">
        <f t="shared" si="7"/>
        <v>2</v>
      </c>
      <c r="O21" s="179">
        <f t="shared" si="1"/>
        <v>1</v>
      </c>
      <c r="P21" s="85">
        <f t="shared" si="8"/>
        <v>3</v>
      </c>
      <c r="Q21" s="180" t="str">
        <f>IF(E21="","n","y")</f>
        <v>y</v>
      </c>
      <c r="R21" s="85" t="str">
        <f>IF(Countries!C21=$N$2,Countries!B21,"")</f>
        <v/>
      </c>
      <c r="S21" s="179" t="str">
        <f>IF(OR(Sectors!C19="Yes",Sectors!C19="Oui",Sectors!C19="Sí",Sectors!C19="Ja",Sectors!C19="是",Sectors!C19="はい",Sectors!C19="Sim"),Sectors!B19,"")</f>
        <v/>
      </c>
      <c r="T21" s="94"/>
    </row>
    <row r="22" spans="1:32" s="85" customFormat="1" ht="45" customHeight="1" x14ac:dyDescent="0.4">
      <c r="A22" s="23"/>
      <c r="B22" s="114"/>
      <c r="C22" s="209"/>
      <c r="D22" s="213" t="str">
        <f>Declaration!B26</f>
        <v>Regulatory scope:</v>
      </c>
      <c r="E22" s="214" t="str">
        <f>IF(ISBLANK(Declaration!F26),"",Declaration!F26)</f>
        <v>All</v>
      </c>
      <c r="F22" s="211" t="s">
        <v>5188</v>
      </c>
      <c r="G22" s="111" t="s">
        <v>5188</v>
      </c>
      <c r="H22" s="111" t="s">
        <v>5188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32"/>
      <c r="L22" s="433"/>
      <c r="N22" s="179">
        <f t="shared" si="7"/>
        <v>2</v>
      </c>
      <c r="O22" s="179">
        <f t="shared" si="1"/>
        <v>1</v>
      </c>
      <c r="P22" s="85">
        <f t="shared" si="8"/>
        <v>3</v>
      </c>
      <c r="Q22" s="180" t="str">
        <f>IF(E22="","n","y")</f>
        <v>y</v>
      </c>
      <c r="S22" s="179"/>
      <c r="T22" s="94"/>
    </row>
    <row r="23" spans="1:32" s="99" customFormat="1" ht="31.5" customHeight="1" x14ac:dyDescent="0.4">
      <c r="A23" s="32"/>
      <c r="B23" s="392" t="str">
        <f>Declaration!B29</f>
        <v xml:space="preserve">Questions 1-10: Screening &amp; Prioritization  </v>
      </c>
      <c r="C23" s="393"/>
      <c r="D23" s="407"/>
      <c r="E23" s="407"/>
      <c r="F23" s="393"/>
      <c r="G23" s="393"/>
      <c r="H23" s="393"/>
      <c r="I23" s="393"/>
      <c r="J23" s="393"/>
      <c r="K23" s="415"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16"/>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4">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8</v>
      </c>
      <c r="F24" s="120" t="s">
        <v>5188</v>
      </c>
      <c r="G24" s="120" t="s">
        <v>5188</v>
      </c>
      <c r="H24" s="120" t="s">
        <v>5188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
      </c>
      <c r="K24" s="420" t="str">
        <f>TRIM(SUBSTITUTE(S5&amp;","&amp;S6&amp;","&amp;S7&amp;","&amp;S8&amp;","&amp;S9&amp;","&amp;S10&amp;","&amp;S11&amp;","&amp;S12&amp;","&amp;S13&amp;","&amp;S14&amp;","&amp;S15&amp;","&amp;S16&amp;","&amp;S17&amp;","&amp;S18,","," "))</f>
        <v>Manufacturing</v>
      </c>
      <c r="L24" s="421"/>
      <c r="N24" s="179">
        <f t="shared" ref="N24" si="12">IF(F24="",1,2)</f>
        <v>2</v>
      </c>
      <c r="O24" s="179">
        <f>IF(H24=$O$2,2,1)</f>
        <v>1</v>
      </c>
      <c r="P24" s="85">
        <f t="shared" ref="P24" si="13">SUM(N24:O24)</f>
        <v>3</v>
      </c>
      <c r="Q24" s="180" t="str">
        <f>IF(SUM(COUNTIF(Countries!$C:$C,$N$2))=0,"n","y")</f>
        <v>y</v>
      </c>
      <c r="R24" s="85" t="str">
        <f>IF(Countries!C23=$N$2,Countries!B23,"")</f>
        <v/>
      </c>
      <c r="S24" s="179"/>
      <c r="T24" s="95"/>
    </row>
    <row r="25" spans="1:32" s="100" customFormat="1" ht="55.4" customHeight="1" x14ac:dyDescent="0.4">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Yes</v>
      </c>
      <c r="F25" s="120" t="s">
        <v>5188</v>
      </c>
      <c r="G25" s="120" t="s">
        <v>5188</v>
      </c>
      <c r="H25" s="120" t="s">
        <v>5188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22"/>
      <c r="L25" s="423"/>
      <c r="N25" s="179">
        <f t="shared" ref="N25" si="14">IF(F25="",1,2)</f>
        <v>2</v>
      </c>
      <c r="O25" s="179">
        <f>IF(H25=$O$2,2,1)</f>
        <v>1</v>
      </c>
      <c r="P25" s="85">
        <f t="shared" ref="P25" si="15">SUM(N25:O25)</f>
        <v>3</v>
      </c>
      <c r="Q25" s="180" t="str">
        <f>IF(AND(E25=N2,COUNTIF(Sectors!C6:C16,Declaration!$P$2)&gt;0),"y",IF(E25=Declaration!$P$3,"y","n"))</f>
        <v>y</v>
      </c>
      <c r="R25" s="85" t="str">
        <f>IF(Countries!C24=$N$2,Countries!B24,"")</f>
        <v/>
      </c>
      <c r="S25" s="179"/>
      <c r="T25" s="95"/>
    </row>
    <row r="26" spans="1:32" s="100" customFormat="1" ht="55.4" customHeight="1" x14ac:dyDescent="0.4">
      <c r="A26" s="29"/>
      <c r="B26" s="168">
        <f>IF(ISBLANK(Declaration!B32),"",Declaration!B32)</f>
        <v>3</v>
      </c>
      <c r="C26" s="168" t="str">
        <f>IF(ISBLANK(Declaration!C32),"",Declaration!C32)</f>
        <v/>
      </c>
      <c r="D26" s="426" t="str">
        <f>Declaration!D32</f>
        <v>Does your organization produce and/or source (directly or indirectly) the good(s) covered by this Declaration in any of the source countries listed in the 'Source Countries tab'? Please select all countries that apply on the 'Source Countries tab'.</v>
      </c>
      <c r="E26" s="426" t="str">
        <f>IF(ISBLANK(Declaration!F32),"",Declaration!F32)</f>
        <v/>
      </c>
      <c r="F26" s="426" t="s">
        <v>5188</v>
      </c>
      <c r="G26" s="426" t="s">
        <v>5188</v>
      </c>
      <c r="H26" s="426" t="s">
        <v>5188</v>
      </c>
      <c r="I26" s="427"/>
      <c r="J26" s="120"/>
      <c r="K26" s="422"/>
      <c r="L26" s="423"/>
      <c r="N26" s="179"/>
      <c r="O26" s="179"/>
      <c r="P26" s="85"/>
      <c r="Q26" s="180"/>
      <c r="R26" s="85" t="str">
        <f>IF(Countries!C25=$N$2,Countries!B25,"")</f>
        <v/>
      </c>
      <c r="S26" s="179"/>
      <c r="T26" s="95"/>
    </row>
    <row r="27" spans="1:32" s="100" customFormat="1" ht="116.25" customHeight="1" x14ac:dyDescent="0.4">
      <c r="A27" s="29"/>
      <c r="B27" s="168" t="str">
        <f>IF(ISBLANK(Declaration!B33),"",Declaration!B33)</f>
        <v/>
      </c>
      <c r="C27" s="168" t="str">
        <f>IF(ISBLANK(Declaration!C33),"",Declaration!C33)</f>
        <v/>
      </c>
      <c r="D27" s="109" t="str">
        <f>Declaration!D33</f>
        <v>Electronics</v>
      </c>
      <c r="E27" s="119" t="str">
        <f>IF(ISBLANK(Declaration!F33),"",Declaration!F33)</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F27" s="120" t="s">
        <v>5188</v>
      </c>
      <c r="G27" s="120" t="s">
        <v>5188</v>
      </c>
      <c r="H27" s="120" t="s">
        <v>5188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22"/>
      <c r="L27" s="423"/>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4">
      <c r="A28" s="29"/>
      <c r="B28" s="168" t="str">
        <f>IF(ISBLANK(Declaration!B34),"",Declaration!B34)</f>
        <v/>
      </c>
      <c r="C28" s="168" t="str">
        <f>IF(ISBLANK(Declaration!C34),"",Declaration!C34)</f>
        <v/>
      </c>
      <c r="D28" s="109" t="str">
        <f>Declaration!D34</f>
        <v/>
      </c>
      <c r="E28" s="119" t="str">
        <f>IF(ISBLANK(Declaration!F34),"",Declaration!F34)</f>
        <v/>
      </c>
      <c r="F28" s="120" t="s">
        <v>5188</v>
      </c>
      <c r="G28" s="120" t="s">
        <v>5188</v>
      </c>
      <c r="H28" s="120" t="s">
        <v>5188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22"/>
      <c r="L28" s="423"/>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4">
      <c r="A29" s="29"/>
      <c r="B29" s="168" t="str">
        <f>IF(ISBLANK(Declaration!B35),"",Declaration!B35)</f>
        <v/>
      </c>
      <c r="C29" s="168" t="str">
        <f>IF(ISBLANK(Declaration!C35),"",Declaration!C35)</f>
        <v/>
      </c>
      <c r="D29" s="109" t="str">
        <f>Declaration!D35</f>
        <v/>
      </c>
      <c r="E29" s="119" t="str">
        <f>IF(ISBLANK(Declaration!F35),"",Declaration!F35)</f>
        <v/>
      </c>
      <c r="F29" s="120" t="s">
        <v>5188</v>
      </c>
      <c r="G29" s="120" t="s">
        <v>5188</v>
      </c>
      <c r="H29" s="120" t="s">
        <v>5188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22"/>
      <c r="L29" s="423"/>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4">
      <c r="A30" s="29"/>
      <c r="B30" s="168" t="str">
        <f>IF(ISBLANK(Declaration!B36),"",Declaration!B36)</f>
        <v/>
      </c>
      <c r="C30" s="168" t="str">
        <f>IF(ISBLANK(Declaration!C36),"",Declaration!C36)</f>
        <v/>
      </c>
      <c r="D30" s="109" t="str">
        <f>Declaration!D36</f>
        <v/>
      </c>
      <c r="E30" s="119" t="str">
        <f>IF(ISBLANK(Declaration!F36),"",Declaration!F36)</f>
        <v/>
      </c>
      <c r="F30" s="120" t="s">
        <v>5188</v>
      </c>
      <c r="G30" s="120" t="s">
        <v>5188</v>
      </c>
      <c r="H30" s="120" t="s">
        <v>5188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22"/>
      <c r="L30" s="423"/>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4">
      <c r="A31" s="29"/>
      <c r="B31" s="168" t="str">
        <f>IF(ISBLANK(Declaration!B37),"",Declaration!B37)</f>
        <v/>
      </c>
      <c r="C31" s="168" t="str">
        <f>IF(ISBLANK(Declaration!C37),"",Declaration!C37)</f>
        <v/>
      </c>
      <c r="D31" s="109" t="str">
        <f>Declaration!D37</f>
        <v/>
      </c>
      <c r="E31" s="119" t="str">
        <f>IF(ISBLANK(Declaration!F37),"",Declaration!F37)</f>
        <v/>
      </c>
      <c r="F31" s="120" t="s">
        <v>5188</v>
      </c>
      <c r="G31" s="120" t="s">
        <v>5188</v>
      </c>
      <c r="H31" s="120" t="s">
        <v>5188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22"/>
      <c r="L31" s="423"/>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4" customHeight="1" x14ac:dyDescent="0.4">
      <c r="A32" s="29"/>
      <c r="B32" s="168">
        <f>IF(ISBLANK(Declaration!B38),"",Declaration!B38)</f>
        <v>4</v>
      </c>
      <c r="C32" s="168" t="str">
        <f>IF(ISBLANK(Declaration!C38),"",Declaration!C38)</f>
        <v/>
      </c>
      <c r="D32" s="403" t="str">
        <f>Declaration!D38</f>
        <v>Does your organization have a direct relationship with the supplier(s) growing, mining or manufacturing the good(s) covered by this Declaration?</v>
      </c>
      <c r="E32" s="403" t="str">
        <f>IF(ISBLANK(Declaration!F38),"",Declaration!F38)</f>
        <v/>
      </c>
      <c r="F32" s="403" t="s">
        <v>5188</v>
      </c>
      <c r="G32" s="403" t="s">
        <v>5188</v>
      </c>
      <c r="H32" s="403" t="s">
        <v>5188</v>
      </c>
      <c r="I32" s="404"/>
      <c r="J32" s="120"/>
      <c r="K32" s="422"/>
      <c r="L32" s="423"/>
      <c r="N32" s="179"/>
      <c r="O32" s="179"/>
      <c r="P32" s="85"/>
      <c r="Q32" s="180"/>
      <c r="R32" s="85" t="str">
        <f>IF(Countries!C31=$N$2,Countries!B31,"")</f>
        <v/>
      </c>
      <c r="S32" s="179"/>
      <c r="T32" s="95"/>
    </row>
    <row r="33" spans="1:32" s="100" customFormat="1" ht="45.65" customHeight="1" x14ac:dyDescent="0.4">
      <c r="A33" s="29"/>
      <c r="B33" s="168" t="str">
        <f>IF(ISBLANK(Declaration!B39),"",Declaration!B39)</f>
        <v/>
      </c>
      <c r="C33" s="168" t="str">
        <f>IF(ISBLANK(Declaration!C39),"",Declaration!C39)</f>
        <v/>
      </c>
      <c r="D33" s="109" t="str">
        <f>Declaration!D39</f>
        <v>Electronics</v>
      </c>
      <c r="E33" s="119" t="str">
        <f>IF(ISBLANK(Declaration!F39),"",Declaration!F39)</f>
        <v>Yes</v>
      </c>
      <c r="F33" s="120" t="s">
        <v>5188</v>
      </c>
      <c r="G33" s="120" t="s">
        <v>5188</v>
      </c>
      <c r="H33" s="120" t="s">
        <v>5188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22"/>
      <c r="L33" s="423"/>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9" customHeight="1" x14ac:dyDescent="0.4">
      <c r="A34" s="29"/>
      <c r="B34" s="168" t="str">
        <f>IF(ISBLANK(Declaration!B40),"",Declaration!B40)</f>
        <v/>
      </c>
      <c r="C34" s="168" t="str">
        <f>IF(ISBLANK(Declaration!C40),"",Declaration!C40)</f>
        <v/>
      </c>
      <c r="D34" s="109" t="str">
        <f>Declaration!D40</f>
        <v/>
      </c>
      <c r="E34" s="119" t="str">
        <f>IF(ISBLANK(Declaration!F40),"",Declaration!F40)</f>
        <v/>
      </c>
      <c r="F34" s="120" t="s">
        <v>5188</v>
      </c>
      <c r="G34" s="120" t="s">
        <v>5188</v>
      </c>
      <c r="H34" s="120" t="s">
        <v>5188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22"/>
      <c r="L34" s="423"/>
      <c r="N34" s="179">
        <f>IF(F34="",1,2)</f>
        <v>2</v>
      </c>
      <c r="O34" s="179">
        <f t="shared" si="18"/>
        <v>1</v>
      </c>
      <c r="P34" s="85">
        <f t="shared" si="19"/>
        <v>3</v>
      </c>
      <c r="Q34" s="180" t="str">
        <f>IF(AND(D34&lt;&gt;"",E34=""),"n","y")</f>
        <v>y</v>
      </c>
      <c r="R34" s="85" t="str">
        <f>IF(Countries!C33=$N$2,Countries!B33,"")</f>
        <v/>
      </c>
      <c r="S34" s="179"/>
      <c r="T34" s="95"/>
    </row>
    <row r="35" spans="1:32" s="100" customFormat="1" ht="45.65" customHeight="1" x14ac:dyDescent="0.4">
      <c r="A35" s="29"/>
      <c r="B35" s="168" t="str">
        <f>IF(ISBLANK(Declaration!B41),"",Declaration!B41)</f>
        <v/>
      </c>
      <c r="C35" s="168" t="str">
        <f>IF(ISBLANK(Declaration!C41),"",Declaration!C41)</f>
        <v/>
      </c>
      <c r="D35" s="109" t="str">
        <f>Declaration!D41</f>
        <v/>
      </c>
      <c r="E35" s="119" t="str">
        <f>IF(ISBLANK(Declaration!F41),"",Declaration!F41)</f>
        <v/>
      </c>
      <c r="F35" s="120" t="s">
        <v>5188</v>
      </c>
      <c r="G35" s="120" t="s">
        <v>5188</v>
      </c>
      <c r="H35" s="120" t="s">
        <v>5188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22"/>
      <c r="L35" s="423"/>
      <c r="N35" s="179">
        <f t="shared" ref="N35:N37" si="20">IF(F35="",1,2)</f>
        <v>2</v>
      </c>
      <c r="O35" s="179">
        <f t="shared" si="18"/>
        <v>1</v>
      </c>
      <c r="P35" s="85">
        <f t="shared" si="19"/>
        <v>3</v>
      </c>
      <c r="Q35" s="180" t="str">
        <f>IF(AND(D35&lt;&gt;"",E35=""),"n","y")</f>
        <v>y</v>
      </c>
      <c r="R35" s="85" t="str">
        <f>IF(Countries!C34=$N$2,Countries!B34,"")</f>
        <v/>
      </c>
      <c r="S35" s="179"/>
      <c r="T35" s="95"/>
    </row>
    <row r="36" spans="1:32" s="100" customFormat="1" ht="45.65" customHeight="1" x14ac:dyDescent="0.4">
      <c r="A36" s="29"/>
      <c r="B36" s="168" t="str">
        <f>IF(ISBLANK(Declaration!B42),"",Declaration!B42)</f>
        <v/>
      </c>
      <c r="C36" s="168" t="str">
        <f>IF(ISBLANK(Declaration!C42),"",Declaration!C42)</f>
        <v/>
      </c>
      <c r="D36" s="109" t="str">
        <f>Declaration!D42</f>
        <v/>
      </c>
      <c r="E36" s="119" t="str">
        <f>IF(ISBLANK(Declaration!F42),"",Declaration!F42)</f>
        <v/>
      </c>
      <c r="F36" s="120" t="s">
        <v>5188</v>
      </c>
      <c r="G36" s="120" t="s">
        <v>5188</v>
      </c>
      <c r="H36" s="120" t="s">
        <v>5188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22"/>
      <c r="L36" s="423"/>
      <c r="N36" s="179">
        <f t="shared" si="20"/>
        <v>2</v>
      </c>
      <c r="O36" s="179">
        <f t="shared" si="18"/>
        <v>1</v>
      </c>
      <c r="P36" s="85">
        <f t="shared" si="19"/>
        <v>3</v>
      </c>
      <c r="Q36" s="180" t="str">
        <f>IF(AND(D36&lt;&gt;"",E36=""),"n","y")</f>
        <v>y</v>
      </c>
      <c r="R36" s="85" t="str">
        <f>IF(Countries!C35=$N$2,Countries!B35,"")</f>
        <v/>
      </c>
      <c r="S36" s="179"/>
      <c r="T36" s="95"/>
    </row>
    <row r="37" spans="1:32" s="100" customFormat="1" ht="45.65" customHeight="1" x14ac:dyDescent="0.4">
      <c r="A37" s="29"/>
      <c r="B37" s="168" t="str">
        <f>IF(ISBLANK(Declaration!B43),"",Declaration!B43)</f>
        <v/>
      </c>
      <c r="C37" s="168" t="str">
        <f>IF(ISBLANK(Declaration!C43),"",Declaration!C43)</f>
        <v/>
      </c>
      <c r="D37" s="109" t="str">
        <f>Declaration!D43</f>
        <v/>
      </c>
      <c r="E37" s="119" t="str">
        <f>IF(ISBLANK(Declaration!F43),"",Declaration!F43)</f>
        <v/>
      </c>
      <c r="F37" s="120" t="s">
        <v>5188</v>
      </c>
      <c r="G37" s="120" t="s">
        <v>5188</v>
      </c>
      <c r="H37" s="120" t="s">
        <v>5188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22"/>
      <c r="L37" s="423"/>
      <c r="N37" s="179">
        <f t="shared" si="20"/>
        <v>2</v>
      </c>
      <c r="O37" s="179">
        <f t="shared" si="18"/>
        <v>1</v>
      </c>
      <c r="P37" s="85">
        <f t="shared" si="19"/>
        <v>3</v>
      </c>
      <c r="Q37" s="180" t="str">
        <f>IF(AND(D37&lt;&gt;"",E37=""),"n","y")</f>
        <v>y</v>
      </c>
      <c r="R37" s="85" t="str">
        <f>IF(Countries!C36=$N$2,Countries!B36,"")</f>
        <v/>
      </c>
      <c r="S37" s="179"/>
      <c r="T37" s="95"/>
    </row>
    <row r="38" spans="1:32" s="100" customFormat="1" ht="45.65" customHeight="1" x14ac:dyDescent="0.4">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101-1,000</v>
      </c>
      <c r="F38" s="120" t="s">
        <v>5188</v>
      </c>
      <c r="G38" s="120" t="s">
        <v>5188</v>
      </c>
      <c r="H38" s="120" t="s">
        <v>5188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22"/>
      <c r="L38" s="423"/>
      <c r="N38" s="179">
        <f t="shared" ref="N38:N43" si="21">IF(F38="",1,2)</f>
        <v>2</v>
      </c>
      <c r="O38" s="179">
        <f t="shared" si="18"/>
        <v>1</v>
      </c>
      <c r="P38" s="85">
        <f t="shared" ref="P38:P43" si="22">SUM(N38:O38)</f>
        <v>3</v>
      </c>
      <c r="Q38" s="180" t="str">
        <f t="shared" ref="Q38:Q41" si="23">IF(E38&lt;&gt;"","y","n")</f>
        <v>y</v>
      </c>
      <c r="R38" s="85" t="str">
        <f>IF(Countries!C37=$N$2,Countries!B37,"")</f>
        <v>Canada</v>
      </c>
      <c r="S38" s="179"/>
      <c r="T38" s="95"/>
    </row>
    <row r="39" spans="1:32" s="100" customFormat="1" ht="45.65" customHeight="1" x14ac:dyDescent="0.4">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older than 18</v>
      </c>
      <c r="F39" s="120" t="s">
        <v>5188</v>
      </c>
      <c r="G39" s="120" t="s">
        <v>5188</v>
      </c>
      <c r="H39" s="120" t="s">
        <v>5188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22"/>
      <c r="L39" s="423"/>
      <c r="N39" s="179">
        <f t="shared" ref="N39" si="24">IF(F39="",1,2)</f>
        <v>2</v>
      </c>
      <c r="O39" s="179">
        <f t="shared" ref="O39" si="25">IF(H39=$O$2,2,1)</f>
        <v>1</v>
      </c>
      <c r="P39" s="85">
        <f t="shared" ref="P39" si="26">SUM(N39:O39)</f>
        <v>3</v>
      </c>
      <c r="Q39" s="180" t="str">
        <f t="shared" si="23"/>
        <v>y</v>
      </c>
      <c r="R39" s="85" t="str">
        <f>IF(Countries!C38=$N$2,Countries!B38,"")</f>
        <v/>
      </c>
      <c r="S39" s="179"/>
      <c r="T39" s="95"/>
    </row>
    <row r="40" spans="1:32" s="100" customFormat="1" ht="45.65" customHeight="1" x14ac:dyDescent="0.4">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No</v>
      </c>
      <c r="F40" s="120" t="s">
        <v>5188</v>
      </c>
      <c r="G40" s="120" t="s">
        <v>5188</v>
      </c>
      <c r="H40" s="120" t="s">
        <v>5188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22"/>
      <c r="L40" s="423"/>
      <c r="N40" s="179">
        <f t="shared" si="21"/>
        <v>2</v>
      </c>
      <c r="O40" s="179">
        <f t="shared" si="18"/>
        <v>1</v>
      </c>
      <c r="P40" s="85">
        <f t="shared" si="22"/>
        <v>3</v>
      </c>
      <c r="Q40" s="180" t="str">
        <f t="shared" si="23"/>
        <v>y</v>
      </c>
      <c r="R40" s="85" t="str">
        <f>IF(Countries!C39=$N$2,Countries!B39,"")</f>
        <v/>
      </c>
      <c r="S40" s="179"/>
      <c r="T40" s="95"/>
    </row>
    <row r="41" spans="1:32" s="100" customFormat="1" ht="45.65" customHeight="1" x14ac:dyDescent="0.4">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xml:space="preserve">N/A - We do not use recruiters    </v>
      </c>
      <c r="F41" s="120" t="s">
        <v>5188</v>
      </c>
      <c r="G41" s="120" t="s">
        <v>5188</v>
      </c>
      <c r="H41" s="120" t="s">
        <v>5188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22"/>
      <c r="L41" s="423"/>
      <c r="N41" s="179">
        <f t="shared" si="21"/>
        <v>2</v>
      </c>
      <c r="O41" s="179">
        <f t="shared" si="18"/>
        <v>1</v>
      </c>
      <c r="P41" s="85">
        <f t="shared" si="22"/>
        <v>3</v>
      </c>
      <c r="Q41" s="180" t="str">
        <f t="shared" si="23"/>
        <v>y</v>
      </c>
      <c r="R41" s="85" t="str">
        <f>IF(Countries!C40=$N$2,Countries!B40,"")</f>
        <v/>
      </c>
      <c r="S41" s="179"/>
      <c r="T41" s="95"/>
    </row>
    <row r="42" spans="1:32" s="100" customFormat="1" ht="85.5" customHeight="1" x14ac:dyDescent="0.4">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No</v>
      </c>
      <c r="F42" s="120" t="s">
        <v>5188</v>
      </c>
      <c r="G42" s="120" t="s">
        <v>5188</v>
      </c>
      <c r="H42" s="120" t="s">
        <v>5188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22"/>
      <c r="L42" s="423"/>
      <c r="N42" s="179">
        <f t="shared" ref="N42" si="27">IF(F42="",1,2)</f>
        <v>2</v>
      </c>
      <c r="O42" s="179">
        <f t="shared" ref="O42" si="28">IF(H42=$O$2,2,1)</f>
        <v>1</v>
      </c>
      <c r="P42" s="85">
        <f t="shared" ref="P42" si="29">SUM(N42:O42)</f>
        <v>3</v>
      </c>
      <c r="Q42" s="180" t="str">
        <f>IF(AND(E42="",$E$22=Declaration!$P$26),"n","y")</f>
        <v>y</v>
      </c>
      <c r="R42" s="85" t="str">
        <f>IF(Countries!C41=$N$2,Countries!B41,"")</f>
        <v/>
      </c>
      <c r="S42" s="179"/>
      <c r="T42" s="95"/>
    </row>
    <row r="43" spans="1:32" s="100" customFormat="1" ht="86.25" customHeight="1" x14ac:dyDescent="0.4">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Unknown</v>
      </c>
      <c r="F43" s="120" t="s">
        <v>5188</v>
      </c>
      <c r="G43" s="120" t="s">
        <v>5188</v>
      </c>
      <c r="H43" s="120" t="s">
        <v>5188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24"/>
      <c r="L43" s="425"/>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4">
      <c r="A44" s="32"/>
      <c r="B44" s="392" t="str">
        <f>Declaration!B50</f>
        <v>Questions 11-13: Policy</v>
      </c>
      <c r="C44" s="393"/>
      <c r="D44" s="393"/>
      <c r="E44" s="393"/>
      <c r="F44" s="393"/>
      <c r="G44" s="393"/>
      <c r="H44" s="393"/>
      <c r="I44" s="393"/>
      <c r="J44" s="393"/>
      <c r="K44" s="393"/>
      <c r="L44" s="394"/>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4">
      <c r="A45" s="16"/>
      <c r="B45" s="168">
        <f>IF(ISBLANK(Declaration!B51),"",Declaration!B51)</f>
        <v>11</v>
      </c>
      <c r="C45" s="168" t="str">
        <f>IF(ISBLANK(Declaration!C51),"",Declaration!C51)</f>
        <v/>
      </c>
      <c r="D45" s="403" t="str">
        <f>Declaration!D51</f>
        <v>Does your organization issue a policy/policies explicitly prohibiting workers and agents from the following:</v>
      </c>
      <c r="E45" s="403"/>
      <c r="F45" s="403"/>
      <c r="G45" s="403"/>
      <c r="H45" s="403"/>
      <c r="I45" s="404"/>
      <c r="J45" s="122"/>
      <c r="K45" s="123"/>
      <c r="L45" s="124"/>
      <c r="N45" s="179"/>
      <c r="O45" s="179"/>
      <c r="P45" s="85"/>
      <c r="Q45" s="181"/>
      <c r="R45" s="85" t="str">
        <f>IF(Countries!C44=$N$2,Countries!B44,"")</f>
        <v/>
      </c>
      <c r="S45" s="179"/>
      <c r="T45" s="162"/>
    </row>
    <row r="46" spans="1:32" s="102" customFormat="1" ht="45" customHeight="1" x14ac:dyDescent="0.4">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Yes</v>
      </c>
      <c r="F46" s="110" t="str">
        <f>IF(AND(E46&lt;&gt;"",Declaration!G52=""),"x",IF(AND(E46&lt;&gt;"",Declaration!G52&lt;&gt;""),Declaration!G52,""))</f>
        <v>Policy required.</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URL</v>
      </c>
      <c r="H46" s="110" t="str">
        <f>IF(ISBLANK(Declaration!J52),"",Declaration!J52)</f>
        <v>https://www.sony.com/en/SonyInfo/csr_report/sourcing/Sony_Supply_Chain_CoC_E.pdf?j-short=en_SonyInfo_csr_report_sourcing_Sony_Supply_Chain_CoC_3.0_E.pdf</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$640,IF(G46=Languages!$A$617,IF(H46="",Languages!$A$656,""),IF(G46=Languages!$A$618,IF(H46="",Languages!$A$657,""),Languages!$A$658)),""),IF(Declaration!$I$4="French",IF(F46=Languages!$B$640,IF(G46=Languages!$B$617,IF(H46="",Languages!$B$656,""),IF(G46=Languages!$B$618,IF(H46="",Languages!$B$657,""),Languages!$B$658)),""),IF(Declaration!$I$4="Spanish",IF(F46=Languages!$C$640,IF(G46=Languages!$C$617,IF(H46="",Languages!$C$656,""),IF(G46=Languages!$C$618,IF(H46="",Languages!$C$657,""),Languages!$C$658)),""),IF(Declaration!$I$4="German",IF(F46=Languages!$D$640,IF(G46=Languages!$D$617,IF(H46="",Languages!$D$656,""),IF(G46=Languages!$D$618,IF(H46="",Languages!$D$657,""),Languages!$D$658)),""),IF(Declaration!$I$4="Chinese",IF(F46=Languages!$E$640,IF(G46=Languages!$E$617,IF(H46="",Languages!$E$656,""),IF(G46=Languages!$E$618,IF(H46="",Languages!$E$657,""),Languages!$E$658)),""),IF(Declaration!$I$4="Japanese",IF(F46=Languages!$F$640,IF(G46=Languages!$F$617,IF(H46="",Languages!$F$656,""),IF(G46=Languages!$F$618,IF(H46="",Languages!$F$657,""),Languages!$F$658)),""),IF(Declaration!$I$4="Portugese",IF(F46=Languages!$G$640,IF(G46=Languages!$G$617,IF(H46="",Languages!$G$656,""),IF(G46=Languages!$G$618,IF(H46="",Languages!$G$657,""),Languages!$G$658)),""))))))))</f>
        <v/>
      </c>
      <c r="K46" s="126"/>
      <c r="L46" s="127"/>
      <c r="N46" s="179">
        <f t="shared" ref="N46" si="30">IF(F46="",1,2)</f>
        <v>2</v>
      </c>
      <c r="O46" s="179">
        <f>IF(ISNUMBER(SEARCH($P$2,F46)), IF(G46=Declaration!$Q$2,IF(H46&lt;&gt;"",2,1),IF(G46=Declaration!$Q$3,IF(H46&lt;&gt;"",2,1))),"n")</f>
        <v>2</v>
      </c>
      <c r="P46" s="85">
        <f t="shared" ref="P46" si="31">SUM(N46:O46)</f>
        <v>4</v>
      </c>
      <c r="Q46" s="181" t="str">
        <f t="shared" ref="Q46" si="32">IF(O46="n",IF(N46=2,"y","n"),IF(O46=2,"y","n"))</f>
        <v>y</v>
      </c>
      <c r="R46" s="85" t="str">
        <f>IF(Countries!C45=$N$2,Countries!B45,"")</f>
        <v/>
      </c>
      <c r="T46" s="96"/>
    </row>
    <row r="47" spans="1:32" s="102" customFormat="1" ht="72" customHeight="1" x14ac:dyDescent="0.4">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Yes</v>
      </c>
      <c r="F47" s="110" t="str">
        <f>IF(AND(E47&lt;&gt;"",Declaration!G53=""),"x",IF(AND(E47&lt;&gt;"",Declaration!G53&lt;&gt;""),Declaration!G53,""))</f>
        <v>Policy required.</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URL</v>
      </c>
      <c r="H47" s="110" t="str">
        <f>IF(ISBLANK(Declaration!J53),"",Declaration!J53)</f>
        <v>https://www.sony.com/en/SonyInfo/csr_report/sourcing/Sony_Supply_Chain_CoC_E.pdf?j-short=en_SonyInfo_csr_report_sourcing_Sony_Supply_Chain_CoC_3.0_E.pdf</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2</v>
      </c>
      <c r="O47" s="179">
        <f>IF(ISNUMBER(SEARCH($P$2,F47)), IF(G47=Declaration!$Q$2,IF(H47&lt;&gt;"",2,1),IF(G47=Declaration!$Q$3,IF(H47&lt;&gt;"",2,1))),"n")</f>
        <v>2</v>
      </c>
      <c r="P47" s="85">
        <f t="shared" ref="P47" si="34">SUM(N47:O47)</f>
        <v>4</v>
      </c>
      <c r="Q47" s="181" t="str">
        <f t="shared" ref="Q47" si="35">IF(O47="n",IF(N47=2,"y","n"),IF(O47=2,"y","n"))</f>
        <v>y</v>
      </c>
      <c r="R47" s="85" t="str">
        <f>IF(Countries!C46=$N$2,Countries!B46,"")</f>
        <v/>
      </c>
      <c r="T47" s="96"/>
    </row>
    <row r="48" spans="1:32" s="102" customFormat="1" ht="49.5" customHeight="1" x14ac:dyDescent="0.4">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Yes</v>
      </c>
      <c r="F48" s="110" t="str">
        <f>IF(AND(E48&lt;&gt;"",Declaration!G54=""),"x",IF(AND(E48&lt;&gt;"",Declaration!G54&lt;&gt;""),Declaration!G54,""))</f>
        <v>Policy required.</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URL</v>
      </c>
      <c r="H48" s="110" t="str">
        <f>IF(ISBLANK(Declaration!J54),"",Declaration!J54)</f>
        <v>https://www.sony.com/en/SonyInfo/csr_report/sourcing/Sony_Supply_Chain_CoC_E.pdf?j-short=en_SonyInfo_csr_report_sourcing_Sony_Supply_Chain_CoC_3.0_E.pdf</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$640,IF(G48=Languages!$A$617,IF(H48="",Languages!$A$656,""),IF(G48=Languages!$A$618,IF(H48="",Languages!$A$657,""),Languages!$A$658)),""),IF(Declaration!$I$4="French",IF(F48=Languages!$B$640,IF(G48=Languages!$B$617,IF(H48="",Languages!$B$656,""),IF(G48=Languages!$B$618,IF(H48="",Languages!$B$657,""),Languages!$B$658)),""),IF(Declaration!$I$4="Spanish",IF(F48=Languages!$C$640,IF(G48=Languages!$C$617,IF(H48="",Languages!$C$656,""),IF(G48=Languages!$C$618,IF(H48="",Languages!$C$657,""),Languages!$C$658)),""),IF(Declaration!$I$4="German",IF(F48=Languages!$D$640,IF(G48=Languages!$D$617,IF(H48="",Languages!$D$656,""),IF(G48=Languages!$D$618,IF(H48="",Languages!$D$657,""),Languages!$D$658)),""),IF(Declaration!$I$4="Chinese",IF(F48=Languages!$E$640,IF(G48=Languages!$E$617,IF(H48="",Languages!$E$656,""),IF(G48=Languages!$E$618,IF(H48="",Languages!$E$657,""),Languages!$E$658)),""),IF(Declaration!$I$4="Japanese",IF(F48=Languages!$F$640,IF(G48=Languages!$F$617,IF(H48="",Languages!$F$656,""),IF(G48=Languages!$F$618,IF(H48="",Languages!$F$657,""),Languages!$F$658)),""),IF(Declaration!$I$4="Portugese",IF(F48=Languages!$G$640,IF(G48=Languages!$G$617,IF(H48="",Languages!$G$656,""),IF(G48=Languages!$G$618,IF(H48="",Languages!$G$657,""),Languages!$G$658)),""))))))))</f>
        <v/>
      </c>
      <c r="K48" s="126"/>
      <c r="L48" s="127"/>
      <c r="N48" s="179">
        <f t="shared" ref="N48:N53" si="36">IF(F48="",1,2)</f>
        <v>2</v>
      </c>
      <c r="O48" s="179">
        <f>IF(ISNUMBER(SEARCH($P$2,F48)), IF(G48=Declaration!$Q$2,IF(H48&lt;&gt;"",2,1),IF(G48=Declaration!$Q$3,IF(H48&lt;&gt;"",2,1))),"n")</f>
        <v>2</v>
      </c>
      <c r="P48" s="85">
        <f t="shared" ref="P48:P53" si="37">SUM(N48:O48)</f>
        <v>4</v>
      </c>
      <c r="Q48" s="181" t="str">
        <f t="shared" ref="Q48:Q53" si="38">IF(O48="n",IF(N48=2,"y","n"),IF(O48=2,"y","n"))</f>
        <v>y</v>
      </c>
      <c r="R48" s="85" t="str">
        <f>IF(Countries!C47=$N$2,Countries!B47,"")</f>
        <v/>
      </c>
      <c r="S48" s="179"/>
      <c r="T48" s="96"/>
    </row>
    <row r="49" spans="2:32" s="30" customFormat="1" ht="45" customHeight="1" x14ac:dyDescent="0.4">
      <c r="B49" s="168" t="str">
        <f>IF(ISBLANK(Declaration!B55),"",Declaration!B55)</f>
        <v/>
      </c>
      <c r="C49" s="168" t="str">
        <f>IF(ISBLANK(Declaration!C55),"",Declaration!C55)</f>
        <v>d</v>
      </c>
      <c r="D49" s="125" t="str">
        <f>Declaration!D55</f>
        <v>withholding worker identity or immigration documents?</v>
      </c>
      <c r="E49" s="110" t="str">
        <f>IF(ISBLANK(Declaration!F55),"",Declaration!F55)</f>
        <v>Yes</v>
      </c>
      <c r="F49" s="110" t="str">
        <f>IF(AND(E49&lt;&gt;"",Declaration!G55=""),"x",IF(AND(E49&lt;&gt;"",Declaration!G55&lt;&gt;""),Declaration!G55,""))</f>
        <v>Policy required.</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URL</v>
      </c>
      <c r="H49" s="110" t="str">
        <f>IF(ISBLANK(Declaration!J55),"",Declaration!J55)</f>
        <v>https://www.sony.com/en/SonyInfo/csr_report/sourcing/Sony_Supply_Chain_CoC_E.pdf?j-short=en_SonyInfo_csr_report_sourcing_Sony_Supply_Chain_CoC_3.0_E.pdf</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$640,IF(G49=Languages!$A$617,IF(H49="",Languages!$A$656,""),IF(G49=Languages!$A$618,IF(H49="",Languages!$A$657,""),Languages!$A$658)),""),IF(Declaration!$I$4="French",IF(F49=Languages!$B$640,IF(G49=Languages!$B$617,IF(H49="",Languages!$B$656,""),IF(G49=Languages!$B$618,IF(H49="",Languages!$B$657,""),Languages!$B$658)),""),IF(Declaration!$I$4="Spanish",IF(F49=Languages!$C$640,IF(G49=Languages!$C$617,IF(H49="",Languages!$C$656,""),IF(G49=Languages!$C$618,IF(H49="",Languages!$C$657,""),Languages!$C$658)),""),IF(Declaration!$I$4="German",IF(F49=Languages!$D$640,IF(G49=Languages!$D$617,IF(H49="",Languages!$D$656,""),IF(G49=Languages!$D$618,IF(H49="",Languages!$D$657,""),Languages!$D$658)),""),IF(Declaration!$I$4="Chinese",IF(F49=Languages!$E$640,IF(G49=Languages!$E$617,IF(H49="",Languages!$E$656,""),IF(G49=Languages!$E$618,IF(H49="",Languages!$E$657,""),Languages!$E$658)),""),IF(Declaration!$I$4="Japanese",IF(F49=Languages!$F$640,IF(G49=Languages!$F$617,IF(H49="",Languages!$F$656,""),IF(G49=Languages!$F$618,IF(H49="",Languages!$F$657,""),Languages!$F$658)),""),IF(Declaration!$I$4="Portugese",IF(F49=Languages!$G$640,IF(G49=Languages!$G$617,IF(H49="",Languages!$G$656,""),IF(G49=Languages!$G$618,IF(H49="",Languages!$G$657,""),Languages!$G$658)),""))))))))</f>
        <v/>
      </c>
      <c r="K49" s="126"/>
      <c r="L49" s="127"/>
      <c r="M49" s="96"/>
      <c r="N49" s="179">
        <f t="shared" si="36"/>
        <v>2</v>
      </c>
      <c r="O49" s="179">
        <f>IF(ISNUMBER(SEARCH($P$2,F49)), IF(G49=Declaration!$Q$2,IF(H49&lt;&gt;"",2,1),IF(G49=Declaration!$Q$3,IF(H49&lt;&gt;"",2,1))),"n")</f>
        <v>2</v>
      </c>
      <c r="P49" s="85">
        <f t="shared" si="37"/>
        <v>4</v>
      </c>
      <c r="Q49" s="181" t="str">
        <f t="shared" si="38"/>
        <v>y</v>
      </c>
      <c r="R49" s="85" t="str">
        <f>IF(Countries!C48=$N$2,Countries!B48,"")</f>
        <v/>
      </c>
      <c r="S49" s="179"/>
      <c r="T49" s="96"/>
      <c r="U49" s="96"/>
      <c r="V49" s="96"/>
      <c r="W49" s="96"/>
      <c r="X49" s="96"/>
      <c r="Y49" s="96"/>
      <c r="Z49" s="96"/>
      <c r="AA49" s="96"/>
    </row>
    <row r="50" spans="2:32" s="30" customFormat="1" ht="45" customHeight="1" x14ac:dyDescent="0.4">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Yes</v>
      </c>
      <c r="F50" s="110" t="str">
        <f>IF(AND(E50&lt;&gt;"",Declaration!G56=""),"x",IF(AND(E50&lt;&gt;"",Declaration!G56&lt;&gt;""),Declaration!G56,""))</f>
        <v>Policy required.</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URL</v>
      </c>
      <c r="H50" s="110" t="str">
        <f>IF(ISBLANK(Declaration!J56),"",Declaration!J56)</f>
        <v>https://www.sony.com/en/SonyInfo/csr_report/sourcing/Sony_Supply_Chain_CoC_E.pdf?j-short=en_SonyInfo_csr_report_sourcing_Sony_Supply_Chain_CoC_3.0_E.pdf</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$640,IF(G50=Languages!$A$617,IF(H50="",Languages!$A$656,""),IF(G50=Languages!$A$618,IF(H50="",Languages!$A$657,""),Languages!$A$658)),""),IF(Declaration!$I$4="French",IF(F50=Languages!$B$640,IF(G50=Languages!$B$617,IF(H50="",Languages!$B$656,""),IF(G50=Languages!$B$618,IF(H50="",Languages!$B$657,""),Languages!$B$658)),""),IF(Declaration!$I$4="Spanish",IF(F50=Languages!$C$640,IF(G50=Languages!$C$617,IF(H50="",Languages!$C$656,""),IF(G50=Languages!$C$618,IF(H50="",Languages!$C$657,""),Languages!$C$658)),""),IF(Declaration!$I$4="German",IF(F50=Languages!$D$640,IF(G50=Languages!$D$617,IF(H50="",Languages!$D$656,""),IF(G50=Languages!$D$618,IF(H50="",Languages!$D$657,""),Languages!$D$658)),""),IF(Declaration!$I$4="Chinese",IF(F50=Languages!$E$640,IF(G50=Languages!$E$617,IF(H50="",Languages!$E$656,""),IF(G50=Languages!$E$618,IF(H50="",Languages!$E$657,""),Languages!$E$658)),""),IF(Declaration!$I$4="Japanese",IF(F50=Languages!$F$640,IF(G50=Languages!$F$617,IF(H50="",Languages!$F$656,""),IF(G50=Languages!$F$618,IF(H50="",Languages!$F$657,""),Languages!$F$658)),""),IF(Declaration!$I$4="Portugese",IF(F50=Languages!$G$640,IF(G50=Languages!$G$617,IF(H50="",Languages!$G$656,""),IF(G50=Languages!$G$618,IF(H50="",Languages!$G$657,""),Languages!$G$658)),""))))))))</f>
        <v/>
      </c>
      <c r="K50" s="126"/>
      <c r="L50" s="127"/>
      <c r="M50" s="96"/>
      <c r="N50" s="179">
        <f t="shared" si="36"/>
        <v>2</v>
      </c>
      <c r="O50" s="179">
        <f>IF(ISNUMBER(SEARCH($P$2,F50)), IF(G50=Declaration!$Q$2,IF(H50&lt;&gt;"",2,1),IF(G50=Declaration!$Q$3,IF(H50&lt;&gt;"",2,1))),"n")</f>
        <v>2</v>
      </c>
      <c r="P50" s="85">
        <f t="shared" si="37"/>
        <v>4</v>
      </c>
      <c r="Q50" s="181" t="str">
        <f t="shared" si="38"/>
        <v>y</v>
      </c>
      <c r="R50" s="85" t="str">
        <f>IF(Countries!C49=$N$2,Countries!B49,"")</f>
        <v/>
      </c>
      <c r="S50" s="179"/>
      <c r="T50" s="96"/>
      <c r="U50" s="96"/>
      <c r="V50" s="96"/>
      <c r="W50" s="96"/>
      <c r="X50" s="96"/>
      <c r="Y50" s="96"/>
      <c r="Z50" s="96"/>
      <c r="AA50" s="96"/>
    </row>
    <row r="51" spans="2:32" s="30" customFormat="1" ht="61.5" customHeight="1" x14ac:dyDescent="0.4">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Yes</v>
      </c>
      <c r="F51" s="110" t="str">
        <f>IF(AND(E51&lt;&gt;"",Declaration!G57=""),"x",IF(AND(E51&lt;&gt;"",Declaration!G57&lt;&gt;""),Declaration!G57,""))</f>
        <v>Policy required.</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URL</v>
      </c>
      <c r="H51" s="110" t="str">
        <f>IF(ISBLANK(Declaration!J57),"",Declaration!J57)</f>
        <v>https://www.sony.com/en/SonyInfo/csr_report/sourcing/Sony_Supply_Chain_CoC_E.pdf?j-short=en_SonyInfo_csr_report_sourcing_Sony_Supply_Chain_CoC_3.0_E.pdf</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$640,IF(G51=Languages!$A$617,IF(H51="",Languages!$A$656,""),IF(G51=Languages!$A$618,IF(H51="",Languages!$A$657,""),Languages!$A$658)),""),IF(Declaration!$I$4="French",IF(F51=Languages!$B$640,IF(G51=Languages!$B$617,IF(H51="",Languages!$B$656,""),IF(G51=Languages!$B$618,IF(H51="",Languages!$B$657,""),Languages!$B$658)),""),IF(Declaration!$I$4="Spanish",IF(F51=Languages!$C$640,IF(G51=Languages!$C$617,IF(H51="",Languages!$C$656,""),IF(G51=Languages!$C$618,IF(H51="",Languages!$C$657,""),Languages!$C$658)),""),IF(Declaration!$I$4="German",IF(F51=Languages!$D$640,IF(G51=Languages!$D$617,IF(H51="",Languages!$D$656,""),IF(G51=Languages!$D$618,IF(H51="",Languages!$D$657,""),Languages!$D$658)),""),IF(Declaration!$I$4="Chinese",IF(F51=Languages!$E$640,IF(G51=Languages!$E$617,IF(H51="",Languages!$E$656,""),IF(G51=Languages!$E$618,IF(H51="",Languages!$E$657,""),Languages!$E$658)),""),IF(Declaration!$I$4="Japanese",IF(F51=Languages!$F$640,IF(G51=Languages!$F$617,IF(H51="",Languages!$F$656,""),IF(G51=Languages!$F$618,IF(H51="",Languages!$F$657,""),Languages!$F$658)),""),IF(Declaration!$I$4="Portugese",IF(F51=Languages!$G$640,IF(G51=Languages!$G$617,IF(H51="",Languages!$G$656,""),IF(G51=Languages!$G$618,IF(H51="",Languages!$G$657,""),Languages!$G$658)),""))))))))</f>
        <v/>
      </c>
      <c r="K51" s="126"/>
      <c r="L51" s="127"/>
      <c r="M51" s="96"/>
      <c r="N51" s="179">
        <f t="shared" si="36"/>
        <v>2</v>
      </c>
      <c r="O51" s="179">
        <f>IF(ISNUMBER(SEARCH($P$2,F51)), IF(G51=Declaration!$Q$2,IF(H51&lt;&gt;"",2,1),IF(G51=Declaration!$Q$3,IF(H51&lt;&gt;"",2,1))),"n")</f>
        <v>2</v>
      </c>
      <c r="P51" s="85">
        <f t="shared" si="37"/>
        <v>4</v>
      </c>
      <c r="Q51" s="181" t="str">
        <f t="shared" si="38"/>
        <v>y</v>
      </c>
      <c r="R51" s="85" t="str">
        <f>IF(Countries!C50=$N$2,Countries!B50,"")</f>
        <v/>
      </c>
      <c r="S51" s="179"/>
      <c r="T51" s="96"/>
      <c r="U51" s="96"/>
      <c r="V51" s="96"/>
      <c r="W51" s="96"/>
      <c r="X51" s="96"/>
      <c r="Y51" s="96"/>
      <c r="Z51" s="96"/>
      <c r="AA51" s="96"/>
    </row>
    <row r="52" spans="2:32" s="30" customFormat="1" ht="49.5" customHeight="1" x14ac:dyDescent="0.4">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Yes</v>
      </c>
      <c r="F52" s="110" t="str">
        <f>IF(AND(E52&lt;&gt;"",Declaration!G58=""),"x",IF(AND(E52&lt;&gt;"",Declaration!G58&lt;&gt;""),Declaration!G58,""))</f>
        <v>Policy required.</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URL</v>
      </c>
      <c r="H52" s="110" t="str">
        <f>IF(ISBLANK(Declaration!J58),"",Declaration!J58)</f>
        <v>https://www.sony.com/en/SonyInfo/csr_report/sourcing/Sony_Supply_Chain_CoC_E.pdf?j-short=en_SonyInfo_csr_report_sourcing_Sony_Supply_Chain_CoC_3.0_E.pdf</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$640,IF(G52=Languages!$A$617,IF(H52="",Languages!$A$656,""),IF(G52=Languages!$A$618,IF(H52="",Languages!$A$657,""),Languages!$A$658)),""),IF(Declaration!$I$4="French",IF(F52=Languages!$B$640,IF(G52=Languages!$B$617,IF(H52="",Languages!$B$656,""),IF(G52=Languages!$B$618,IF(H52="",Languages!$B$657,""),Languages!$B$658)),""),IF(Declaration!$I$4="Spanish",IF(F52=Languages!$C$640,IF(G52=Languages!$C$617,IF(H52="",Languages!$C$656,""),IF(G52=Languages!$C$618,IF(H52="",Languages!$C$657,""),Languages!$C$658)),""),IF(Declaration!$I$4="German",IF(F52=Languages!$D$640,IF(G52=Languages!$D$617,IF(H52="",Languages!$D$656,""),IF(G52=Languages!$D$618,IF(H52="",Languages!$D$657,""),Languages!$D$658)),""),IF(Declaration!$I$4="Chinese",IF(F52=Languages!$E$640,IF(G52=Languages!$E$617,IF(H52="",Languages!$E$656,""),IF(G52=Languages!$E$618,IF(H52="",Languages!$E$657,""),Languages!$E$658)),""),IF(Declaration!$I$4="Japanese",IF(F52=Languages!$F$640,IF(G52=Languages!$F$617,IF(H52="",Languages!$F$656,""),IF(G52=Languages!$F$618,IF(H52="",Languages!$F$657,""),Languages!$F$658)),""),IF(Declaration!$I$4="Portugese",IF(F52=Languages!$G$640,IF(G52=Languages!$G$617,IF(H52="",Languages!$G$656,""),IF(G52=Languages!$G$618,IF(H52="",Languages!$G$657,""),Languages!$G$658)),""))))))))</f>
        <v/>
      </c>
      <c r="K52" s="126"/>
      <c r="L52" s="127"/>
      <c r="M52" s="96"/>
      <c r="N52" s="179">
        <f t="shared" si="36"/>
        <v>2</v>
      </c>
      <c r="O52" s="179">
        <f>IF(ISNUMBER(SEARCH($P$2,F52)), IF(G52=Declaration!$Q$2,IF(H52&lt;&gt;"",2,1),IF(G52=Declaration!$Q$3,IF(H52&lt;&gt;"",2,1))),"n")</f>
        <v>2</v>
      </c>
      <c r="P52" s="85">
        <f t="shared" si="37"/>
        <v>4</v>
      </c>
      <c r="Q52" s="181" t="str">
        <f t="shared" si="38"/>
        <v>y</v>
      </c>
      <c r="R52" s="85" t="str">
        <f>IF(Countries!C51=$N$2,Countries!B51,"")</f>
        <v/>
      </c>
      <c r="S52" s="179"/>
      <c r="T52" s="96"/>
      <c r="U52" s="96"/>
      <c r="V52" s="96"/>
      <c r="W52" s="96"/>
      <c r="X52" s="96"/>
      <c r="Y52" s="96"/>
      <c r="Z52" s="96"/>
      <c r="AA52" s="96"/>
    </row>
    <row r="53" spans="2:32" s="30" customFormat="1" ht="45" customHeight="1" x14ac:dyDescent="0.4">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Yes, broadly and/or only when required by law or by contract</v>
      </c>
      <c r="F53" s="110" t="str">
        <f>IF(AND(E53&lt;&gt;"",Declaration!G59=""),"x",IF(AND(E53&lt;&gt;"",Declaration!G59&lt;&gt;""),Declaration!G59,""))</f>
        <v>Policy required.</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URL</v>
      </c>
      <c r="H53" s="110" t="str">
        <f>IF(ISBLANK(Declaration!J59),"",Declaration!J59)</f>
        <v>https://www.sony.com/en/SonyInfo/csr_report/sourcing/Sony_Supply_Chain_CoC_E.pdf?j-short=en_SonyInfo_csr_report_sourcing_Sony_Supply_Chain_CoC_3.0_E.pdf</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2</v>
      </c>
      <c r="O53" s="179">
        <f>IF(ISNUMBER(SEARCH($P$2,F53)), IF(G53=Declaration!$Q$2,IF(H53&lt;&gt;"",2,1),IF(G53=Declaration!$Q$3,IF(H53&lt;&gt;"",2,1))),"n")</f>
        <v>2</v>
      </c>
      <c r="P53" s="85">
        <f t="shared" si="37"/>
        <v>4</v>
      </c>
      <c r="Q53" s="181" t="str">
        <f t="shared" si="38"/>
        <v>y</v>
      </c>
      <c r="R53" s="85" t="str">
        <f>IF(Countries!C52=$N$2,Countries!B52,"")</f>
        <v/>
      </c>
      <c r="S53" s="179"/>
      <c r="T53" s="96"/>
      <c r="U53" s="96"/>
      <c r="V53" s="96"/>
      <c r="W53" s="96"/>
      <c r="X53" s="96"/>
      <c r="Y53" s="96"/>
      <c r="Z53" s="96"/>
      <c r="AA53" s="96"/>
    </row>
    <row r="54" spans="2:32" s="29" customFormat="1" ht="70.400000000000006" customHeight="1" x14ac:dyDescent="0.4">
      <c r="B54" s="168">
        <f>IF(ISBLANK(Declaration!B60),"",Declaration!B60)</f>
        <v>12</v>
      </c>
      <c r="C54" s="168" t="str">
        <f>IF(ISBLANK(Declaration!C60),"",Declaration!C60)</f>
        <v/>
      </c>
      <c r="D54" s="403" t="str">
        <f>IF(ISBLANK(Declaration!D60),"",Declaration!D60)</f>
        <v>Does your organization issue a policy/policies explicitly ensuring the following:</v>
      </c>
      <c r="E54" s="403" t="str">
        <f>IF(ISBLANK(Declaration!F61),"",Declaration!F61)</f>
        <v>N/A - We do not hire foreign migrant workers</v>
      </c>
      <c r="F54" s="403" t="str">
        <f>Declaration!G61</f>
        <v>x</v>
      </c>
      <c r="G54" s="403"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4" s="403" t="str">
        <f>IF(ISBLANK(Declaration!J61),"",Declaration!J61)</f>
        <v/>
      </c>
      <c r="I54" s="404"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$640,IF(G54=Languages!$A$617,IF(H54="",Languages!$A$656,""),IF(G54=Languages!$A$618,IF(H54="",Languages!$A$657,""),Languages!$A$658)),""),IF(Declaration!$I$4="French",IF(F54=Languages!$B$640,IF(G54=Languages!$B$617,IF(H54="",Languages!$B$656,""),IF(G54=Languages!$B$618,IF(H54="",Languages!$B$657,""),Languages!$B$658)),""),IF(Declaration!$I$4="Spanish",IF(F54=Languages!$C$640,IF(G54=Languages!$C$617,IF(H54="",Languages!$C$656,""),IF(G54=Languages!$C$618,IF(H54="",Languages!$C$657,""),Languages!$C$658)),""),IF(Declaration!$I$4="German",IF(F54=Languages!$D$640,IF(G54=Languages!$D$617,IF(H54="",Languages!$D$656,""),IF(G54=Languages!$D$618,IF(H54="",Languages!$D$657,""),Languages!$D$658)),""),IF(Declaration!$I$4="Chinese",IF(F54=Languages!$E$640,IF(G54=Languages!$E$617,IF(H54="",Languages!$E$656,""),IF(G54=Languages!$E$618,IF(H54="",Languages!$E$657,""),Languages!$E$658)),""),IF(Declaration!$I$4="Japanese",IF(F54=Languages!$F$640,IF(G54=Languages!$F$617,IF(H54="",Languages!$F$656,""),IF(G54=Languages!$F$618,IF(H54="",Languages!$F$657,""),Languages!$F$658)),""),IF(Declaration!$I$4="Portugese",IF(F54=Languages!$G$640,IF(G54=Languages!$G$617,IF(H54="",Languages!$G$656,""),IF(G54=Languages!$G$618,IF(H54="",Languages!$G$657,""),Languages!$G$658)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4">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N/A - We do not hire foreign migrant workers</v>
      </c>
      <c r="F55" s="110" t="str">
        <f>IF(AND(E55&lt;&gt;"",Declaration!G61=""),"x",IF(AND(E55&lt;&gt;"",Declaration!G61&lt;&gt;""),Declaration!G61,""))</f>
        <v>x</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$640,IF(G55=Languages!$A$617,IF(H55="",Languages!$A$656,""),IF(G55=Languages!$A$618,IF(H55="",Languages!$A$657,""),Languages!$A$658)),""),IF(Declaration!$I$4="French",IF(F55=Languages!$B$640,IF(G55=Languages!$B$617,IF(H55="",Languages!$B$656,""),IF(G55=Languages!$B$618,IF(H55="",Languages!$B$657,""),Languages!$B$658)),""),IF(Declaration!$I$4="Spanish",IF(F55=Languages!$C$640,IF(G55=Languages!$C$617,IF(H55="",Languages!$C$656,""),IF(G55=Languages!$C$618,IF(H55="",Languages!$C$657,""),Languages!$C$658)),""),IF(Declaration!$I$4="German",IF(F55=Languages!$D$640,IF(G55=Languages!$D$617,IF(H55="",Languages!$D$656,""),IF(G55=Languages!$D$618,IF(H55="",Languages!$D$657,""),Languages!$D$658)),""),IF(Declaration!$I$4="Chinese",IF(F55=Languages!$E$640,IF(G55=Languages!$E$617,IF(H55="",Languages!$E$656,""),IF(G55=Languages!$E$618,IF(H55="",Languages!$E$657,""),Languages!$E$658)),""),IF(Declaration!$I$4="Japanese",IF(F55=Languages!$F$640,IF(G55=Languages!$F$617,IF(H55="",Languages!$F$656,""),IF(G55=Languages!$F$618,IF(H55="",Languages!$F$657,""),Languages!$F$658)),""),IF(Declaration!$I$4="Portugese",IF(F55=Languages!$G$640,IF(G55=Languages!$G$617,IF(H55="",Languages!$G$656,""),IF(G55=Languages!$G$618,IF(H55="",Languages!$G$657,""),Languages!$G$658)),""))))))))</f>
        <v/>
      </c>
      <c r="K55" s="128"/>
      <c r="L55" s="129"/>
      <c r="M55" s="95"/>
      <c r="N55" s="179">
        <f t="shared" ref="N55:N62" si="39">IF(F55="",1,2)</f>
        <v>2</v>
      </c>
      <c r="O55" s="179" t="str">
        <f>IF(ISNUMBER(SEARCH($P$2,F55)), IF(G55=Declaration!$Q$2,IF(H55&lt;&gt;"",2,1),IF(G55=Declaration!$Q$3,IF(H55&lt;&gt;"",2,1))),"n")</f>
        <v>n</v>
      </c>
      <c r="P55" s="85">
        <f t="shared" ref="P55:P62" si="40">SUM(N55:O55)</f>
        <v>2</v>
      </c>
      <c r="Q55" s="181" t="str">
        <f t="shared" ref="Q55:Q62" si="41">IF(O55="n",IF(N55=2,"y","n"),IF(O55=2,"y","n"))</f>
        <v>y</v>
      </c>
      <c r="R55" s="85" t="str">
        <f>IF(Countries!C54=$N$2,Countries!B54,"")</f>
        <v/>
      </c>
      <c r="S55" s="179"/>
      <c r="T55" s="95"/>
      <c r="U55" s="95"/>
      <c r="V55" s="95"/>
      <c r="W55" s="95"/>
      <c r="X55" s="95"/>
      <c r="Y55" s="95"/>
      <c r="Z55" s="95"/>
      <c r="AA55" s="95"/>
    </row>
    <row r="56" spans="2:32" s="29" customFormat="1" ht="45" customHeight="1" x14ac:dyDescent="0.4">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N/A - We do not provide or arrange housing</v>
      </c>
      <c r="F56" s="110" t="str">
        <f>IF(AND(E56&lt;&gt;"",Declaration!G62=""),"x",IF(AND(E56&lt;&gt;"",Declaration!G62&lt;&gt;""),Declaration!G62,""))</f>
        <v>x</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x</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$640,IF(G56=Languages!$A$617,IF(H56="",Languages!$A$656,""),IF(G56=Languages!$A$618,IF(H56="",Languages!$A$657,""),Languages!$A$658)),""),IF(Declaration!$I$4="French",IF(F56=Languages!$B$640,IF(G56=Languages!$B$617,IF(H56="",Languages!$B$656,""),IF(G56=Languages!$B$618,IF(H56="",Languages!$B$657,""),Languages!$B$658)),""),IF(Declaration!$I$4="Spanish",IF(F56=Languages!$C$640,IF(G56=Languages!$C$617,IF(H56="",Languages!$C$656,""),IF(G56=Languages!$C$618,IF(H56="",Languages!$C$657,""),Languages!$C$658)),""),IF(Declaration!$I$4="German",IF(F56=Languages!$D$640,IF(G56=Languages!$D$617,IF(H56="",Languages!$D$656,""),IF(G56=Languages!$D$618,IF(H56="",Languages!$D$657,""),Languages!$D$658)),""),IF(Declaration!$I$4="Chinese",IF(F56=Languages!$E$640,IF(G56=Languages!$E$617,IF(H56="",Languages!$E$656,""),IF(G56=Languages!$E$618,IF(H56="",Languages!$E$657,""),Languages!$E$658)),""),IF(Declaration!$I$4="Japanese",IF(F56=Languages!$F$640,IF(G56=Languages!$F$617,IF(H56="",Languages!$F$656,""),IF(G56=Languages!$F$618,IF(H56="",Languages!$F$657,""),Languages!$F$658)),""),IF(Declaration!$I$4="Portugese",IF(F56=Languages!$G$640,IF(G56=Languages!$G$617,IF(H56="",Languages!$G$656,""),IF(G56=Languages!$G$618,IF(H56="",Languages!$G$657,""),Languages!$G$658)),""))))))))</f>
        <v/>
      </c>
      <c r="K56" s="128"/>
      <c r="L56" s="129"/>
      <c r="M56" s="95"/>
      <c r="N56" s="179">
        <f t="shared" si="39"/>
        <v>2</v>
      </c>
      <c r="O56" s="179" t="str">
        <f>IF(ISNUMBER(SEARCH($P$2,F56)), IF(G56=Declaration!$Q$2,IF(H56&lt;&gt;"",2,1),IF(G56=Declaration!$Q$3,IF(H56&lt;&gt;"",2,1))),"n")</f>
        <v>n</v>
      </c>
      <c r="P56" s="85">
        <f t="shared" si="40"/>
        <v>2</v>
      </c>
      <c r="Q56" s="181" t="str">
        <f t="shared" si="41"/>
        <v>y</v>
      </c>
      <c r="R56" s="85" t="str">
        <f>IF(Countries!C55=$N$2,Countries!B55,"")</f>
        <v/>
      </c>
      <c r="S56" s="179"/>
      <c r="T56" s="95"/>
      <c r="U56" s="95"/>
      <c r="V56" s="95"/>
      <c r="W56" s="95"/>
      <c r="X56" s="95"/>
      <c r="Y56" s="95"/>
      <c r="Z56" s="95"/>
      <c r="AA56" s="95"/>
    </row>
    <row r="57" spans="2:32" s="29" customFormat="1" ht="59.25" customHeight="1" x14ac:dyDescent="0.4">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Yes</v>
      </c>
      <c r="F57" s="110" t="str">
        <f>IF(AND(E57&lt;&gt;"",Declaration!G63=""),"x",IF(AND(E57&lt;&gt;"",Declaration!G63&lt;&gt;""),Declaration!G63,""))</f>
        <v>Policy required.</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URL</v>
      </c>
      <c r="H57" s="110" t="str">
        <f>IF(ISBLANK(Declaration!J63),"",Declaration!J63)</f>
        <v>https://www.sony.com/en/SonyInfo/csr/library/reports/SustainabilityReport2023_E.pdf</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$640,IF(G57=Languages!$A$617,IF(H57="",Languages!$A$656,""),IF(G57=Languages!$A$618,IF(H57="",Languages!$A$657,""),Languages!$A$658)),""),IF(Declaration!$I$4="French",IF(F57=Languages!$B$640,IF(G57=Languages!$B$617,IF(H57="",Languages!$B$656,""),IF(G57=Languages!$B$618,IF(H57="",Languages!$B$657,""),Languages!$B$658)),""),IF(Declaration!$I$4="Spanish",IF(F57=Languages!$C$640,IF(G57=Languages!$C$617,IF(H57="",Languages!$C$656,""),IF(G57=Languages!$C$618,IF(H57="",Languages!$C$657,""),Languages!$C$658)),""),IF(Declaration!$I$4="German",IF(F57=Languages!$D$640,IF(G57=Languages!$D$617,IF(H57="",Languages!$D$656,""),IF(G57=Languages!$D$618,IF(H57="",Languages!$D$657,""),Languages!$D$658)),""),IF(Declaration!$I$4="Chinese",IF(F57=Languages!$E$640,IF(G57=Languages!$E$617,IF(H57="",Languages!$E$656,""),IF(G57=Languages!$E$618,IF(H57="",Languages!$E$657,""),Languages!$E$658)),""),IF(Declaration!$I$4="Japanese",IF(F57=Languages!$F$640,IF(G57=Languages!$F$617,IF(H57="",Languages!$F$656,""),IF(G57=Languages!$F$618,IF(H57="",Languages!$F$657,""),Languages!$F$658)),""),IF(Declaration!$I$4="Portugese",IF(F57=Languages!$G$640,IF(G57=Languages!$G$617,IF(H57="",Languages!$G$656,""),IF(G57=Languages!$G$618,IF(H57="",Languages!$G$657,""),Languages!$G$658)),""))))))))</f>
        <v/>
      </c>
      <c r="K57" s="128"/>
      <c r="L57" s="129"/>
      <c r="M57" s="95"/>
      <c r="N57" s="179">
        <f t="shared" si="39"/>
        <v>2</v>
      </c>
      <c r="O57" s="179">
        <f>IF(ISNUMBER(SEARCH($P$2,F57)), IF(G57=Declaration!$Q$2,IF(H57&lt;&gt;"",2,1),IF(G57=Declaration!$Q$3,IF(H57&lt;&gt;"",2,1))),"n")</f>
        <v>2</v>
      </c>
      <c r="P57" s="85">
        <f t="shared" si="40"/>
        <v>4</v>
      </c>
      <c r="Q57" s="181" t="str">
        <f t="shared" si="41"/>
        <v>y</v>
      </c>
      <c r="R57" s="85" t="str">
        <f>IF(Countries!C56=$N$2,Countries!B56,"")</f>
        <v/>
      </c>
      <c r="S57" s="179"/>
      <c r="T57" s="95"/>
      <c r="U57" s="95"/>
      <c r="V57" s="95"/>
      <c r="W57" s="95"/>
      <c r="X57" s="95"/>
      <c r="Y57" s="95"/>
      <c r="Z57" s="95"/>
      <c r="AA57" s="95"/>
    </row>
    <row r="58" spans="2:32" s="29" customFormat="1" ht="65.900000000000006" customHeight="1" x14ac:dyDescent="0.4">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Yes</v>
      </c>
      <c r="F58" s="110" t="str">
        <f>IF(AND(E58&lt;&gt;"",Declaration!G64=""),"x",IF(AND(E58&lt;&gt;"",Declaration!G64&lt;&gt;""),Declaration!G64,""))</f>
        <v>Policy required.</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URL</v>
      </c>
      <c r="H58" s="110" t="str">
        <f>IF(ISBLANK(Declaration!J64),"",Declaration!J64)</f>
        <v>https://www.sony.com/en/SonyInfo/csr/library/reports/SustainabilityReport2023_E.pdf</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$640,IF(G58=Languages!$A$617,IF(H58="",Languages!$A$656,""),IF(G58=Languages!$A$618,IF(H58="",Languages!$A$657,""),Languages!$A$658)),""),IF(Declaration!$I$4="French",IF(F58=Languages!$B$640,IF(G58=Languages!$B$617,IF(H58="",Languages!$B$656,""),IF(G58=Languages!$B$618,IF(H58="",Languages!$B$657,""),Languages!$B$658)),""),IF(Declaration!$I$4="Spanish",IF(F58=Languages!$C$640,IF(G58=Languages!$C$617,IF(H58="",Languages!$C$656,""),IF(G58=Languages!$C$618,IF(H58="",Languages!$C$657,""),Languages!$C$658)),""),IF(Declaration!$I$4="German",IF(F58=Languages!$D$640,IF(G58=Languages!$D$617,IF(H58="",Languages!$D$656,""),IF(G58=Languages!$D$618,IF(H58="",Languages!$D$657,""),Languages!$D$658)),""),IF(Declaration!$I$4="Chinese",IF(F58=Languages!$E$640,IF(G58=Languages!$E$617,IF(H58="",Languages!$E$656,""),IF(G58=Languages!$E$618,IF(H58="",Languages!$E$657,""),Languages!$E$658)),""),IF(Declaration!$I$4="Japanese",IF(F58=Languages!$F$640,IF(G58=Languages!$F$617,IF(H58="",Languages!$F$656,""),IF(G58=Languages!$F$618,IF(H58="",Languages!$F$657,""),Languages!$F$658)),""),IF(Declaration!$I$4="Portugese",IF(F58=Languages!$G$640,IF(G58=Languages!$G$617,IF(H58="",Languages!$G$656,""),IF(G58=Languages!$G$618,IF(H58="",Languages!$G$657,""),Languages!$G$658)),""))))))))</f>
        <v/>
      </c>
      <c r="K58" s="128"/>
      <c r="L58" s="129"/>
      <c r="M58" s="95"/>
      <c r="N58" s="179">
        <f t="shared" si="39"/>
        <v>2</v>
      </c>
      <c r="O58" s="179">
        <f>IF(ISNUMBER(SEARCH($P$2,F58)), IF(G58=Declaration!$Q$2,IF(H58&lt;&gt;"",2,1),IF(G58=Declaration!$Q$3,IF(H58&lt;&gt;"",2,1))),"n")</f>
        <v>2</v>
      </c>
      <c r="P58" s="85">
        <f t="shared" si="40"/>
        <v>4</v>
      </c>
      <c r="Q58" s="181" t="str">
        <f t="shared" si="41"/>
        <v>y</v>
      </c>
      <c r="R58" s="85" t="str">
        <f>IF(Countries!C57=$N$2,Countries!B57,"")</f>
        <v/>
      </c>
      <c r="S58" s="179"/>
      <c r="T58" s="95"/>
      <c r="U58" s="95"/>
      <c r="V58" s="95"/>
      <c r="W58" s="95"/>
      <c r="X58" s="95"/>
      <c r="Y58" s="95"/>
      <c r="Z58" s="95"/>
      <c r="AA58" s="95"/>
    </row>
    <row r="59" spans="2:32" s="29" customFormat="1" ht="66" customHeight="1" x14ac:dyDescent="0.4">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Yes</v>
      </c>
      <c r="F59" s="110" t="str">
        <f>IF(AND(E59&lt;&gt;"",Declaration!G65=""),"x",IF(AND(E59&lt;&gt;"",Declaration!G65&lt;&gt;""),Declaration!G65,""))</f>
        <v>Policy required.</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URL</v>
      </c>
      <c r="H59" s="110" t="str">
        <f>IF(ISBLANK(Declaration!J65),"",Declaration!J65)</f>
        <v>https://www.sony.com/en/SonyInfo/csr/library/reports/SustainabilityReport2023_E.pdf</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$640,IF(G59=Languages!$A$617,IF(H59="",Languages!$A$656,""),IF(G59=Languages!$A$618,IF(H59="",Languages!$A$657,""),Languages!$A$658)),""),IF(Declaration!$I$4="French",IF(F59=Languages!$B$640,IF(G59=Languages!$B$617,IF(H59="",Languages!$B$656,""),IF(G59=Languages!$B$618,IF(H59="",Languages!$B$657,""),Languages!$B$658)),""),IF(Declaration!$I$4="Spanish",IF(F59=Languages!$C$640,IF(G59=Languages!$C$617,IF(H59="",Languages!$C$656,""),IF(G59=Languages!$C$618,IF(H59="",Languages!$C$657,""),Languages!$C$658)),""),IF(Declaration!$I$4="German",IF(F59=Languages!$D$640,IF(G59=Languages!$D$617,IF(H59="",Languages!$D$656,""),IF(G59=Languages!$D$618,IF(H59="",Languages!$D$657,""),Languages!$D$658)),""),IF(Declaration!$I$4="Chinese",IF(F59=Languages!$E$640,IF(G59=Languages!$E$617,IF(H59="",Languages!$E$656,""),IF(G59=Languages!$E$618,IF(H59="",Languages!$E$657,""),Languages!$E$658)),""),IF(Declaration!$I$4="Japanese",IF(F59=Languages!$F$640,IF(G59=Languages!$F$617,IF(H59="",Languages!$F$656,""),IF(G59=Languages!$F$618,IF(H59="",Languages!$F$657,""),Languages!$F$658)),""),IF(Declaration!$I$4="Portugese",IF(F59=Languages!$G$640,IF(G59=Languages!$G$617,IF(H59="",Languages!$G$656,""),IF(G59=Languages!$G$618,IF(H59="",Languages!$G$657,""),Languages!$G$658)),""))))))))</f>
        <v/>
      </c>
      <c r="K59" s="128"/>
      <c r="L59" s="129"/>
      <c r="M59" s="95"/>
      <c r="N59" s="179">
        <f t="shared" si="39"/>
        <v>2</v>
      </c>
      <c r="O59" s="179">
        <f>IF(ISNUMBER(SEARCH($P$2,F59)), IF(G59=Declaration!$Q$2,IF(H59&lt;&gt;"",2,1),IF(G59=Declaration!$Q$3,IF(H59&lt;&gt;"",2,1))),"n")</f>
        <v>2</v>
      </c>
      <c r="P59" s="85">
        <f t="shared" si="40"/>
        <v>4</v>
      </c>
      <c r="Q59" s="181" t="str">
        <f t="shared" si="41"/>
        <v>y</v>
      </c>
      <c r="R59" s="85" t="str">
        <f>IF(Countries!C58=$N$2,Countries!B58,"")</f>
        <v/>
      </c>
      <c r="S59" s="179"/>
      <c r="T59" s="95"/>
      <c r="U59" s="95"/>
      <c r="V59" s="95"/>
      <c r="W59" s="95"/>
      <c r="X59" s="95"/>
      <c r="Y59" s="95"/>
      <c r="Z59" s="95"/>
      <c r="AA59" s="95"/>
    </row>
    <row r="60" spans="2:32" s="29" customFormat="1" ht="66" customHeight="1" x14ac:dyDescent="0.4">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xml:space="preserve">Yes, and this applies to all workers whether required by law or by contract </v>
      </c>
      <c r="F60" s="110" t="str">
        <f>IF(AND(E60&lt;&gt;"",Declaration!G66=""),"x",IF(AND(E60&lt;&gt;"",Declaration!G66&lt;&gt;""),Declaration!G66,""))</f>
        <v>Policy required.</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URL</v>
      </c>
      <c r="H60" s="110" t="str">
        <f>IF(ISBLANK(Declaration!J66),"",Declaration!J66)</f>
        <v>https://www.sony.com/en/SonyInfo/csr/library/reports/SustainabilityReport2023_E.pdf</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2</v>
      </c>
      <c r="O60" s="179">
        <f>IF(ISNUMBER(SEARCH($P$2,F60)), IF(G60=Declaration!$Q$2,IF(H60&lt;&gt;"",2,1),IF(G60=Declaration!$Q$3,IF(H60&lt;&gt;"",2,1))),"n")</f>
        <v>2</v>
      </c>
      <c r="P60" s="85">
        <f t="shared" si="40"/>
        <v>4</v>
      </c>
      <c r="Q60" s="181" t="str">
        <f t="shared" si="41"/>
        <v>y</v>
      </c>
      <c r="R60" s="85" t="str">
        <f>IF(Countries!C59=$N$2,Countries!B59,"")</f>
        <v/>
      </c>
      <c r="S60" s="179"/>
      <c r="T60" s="95"/>
      <c r="U60" s="95"/>
      <c r="V60" s="95"/>
      <c r="W60" s="95"/>
      <c r="X60" s="95"/>
      <c r="Y60" s="95"/>
      <c r="Z60" s="95"/>
      <c r="AA60" s="95"/>
    </row>
    <row r="61" spans="2:32" s="29" customFormat="1" ht="66" customHeight="1" x14ac:dyDescent="0.4">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Yes</v>
      </c>
      <c r="F61" s="110" t="str">
        <f>IF(AND(E61&lt;&gt;"",Declaration!G67=""),"x",IF(AND(E61&lt;&gt;"",Declaration!G67&lt;&gt;""),Declaration!G67,""))</f>
        <v>Policy required.</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URL</v>
      </c>
      <c r="H61" s="110" t="str">
        <f>IF(ISBLANK(Declaration!J67),"",Declaration!J67)</f>
        <v>https://www.sony.com/en/SonyInfo/csr/library/reports/SustainabilityReport2023_E.pdf</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2</v>
      </c>
      <c r="O61" s="179">
        <f>IF(ISNUMBER(SEARCH($P$2,F61)), IF(G61=Declaration!$Q$2,IF(H61&lt;&gt;"",2,1),IF(G61=Declaration!$Q$3,IF(H61&lt;&gt;"",2,1))),"n")</f>
        <v>2</v>
      </c>
      <c r="P61" s="85">
        <f t="shared" si="40"/>
        <v>4</v>
      </c>
      <c r="Q61" s="181" t="str">
        <f t="shared" si="41"/>
        <v>y</v>
      </c>
      <c r="R61" s="85" t="str">
        <f>IF(Countries!C60=$N$2,Countries!B60,"")</f>
        <v/>
      </c>
      <c r="S61" s="179"/>
      <c r="T61" s="95"/>
      <c r="U61" s="95"/>
      <c r="V61" s="95"/>
      <c r="W61" s="95"/>
      <c r="X61" s="95"/>
      <c r="Y61" s="95"/>
      <c r="Z61" s="95"/>
      <c r="AA61" s="95"/>
    </row>
    <row r="62" spans="2:32" s="29" customFormat="1" ht="66" customHeight="1" x14ac:dyDescent="0.4">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N/A - We do not hire foreign or domestic migrant workers</v>
      </c>
      <c r="F62" s="110" t="str">
        <f>IF(AND(E62&lt;&gt;"",Declaration!G68=""),"x",IF(AND(E62&lt;&gt;"",Declaration!G68&lt;&gt;""),Declaration!G68,""))</f>
        <v>x</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x</v>
      </c>
      <c r="H62" s="110" t="str">
        <f>IF(ISBLANK(Declaration!J68),"",Declaration!J68)</f>
        <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2</v>
      </c>
      <c r="O62" s="179" t="str">
        <f>IF(ISNUMBER(SEARCH($P$2,F62)), IF(G62=Declaration!$Q$2,IF(H62&lt;&gt;"",2,1),IF(G62=Declaration!$Q$3,IF(H62&lt;&gt;"",2,1))),"n")</f>
        <v>n</v>
      </c>
      <c r="P62" s="85">
        <f t="shared" si="40"/>
        <v>2</v>
      </c>
      <c r="Q62" s="181" t="str">
        <f t="shared" si="41"/>
        <v>y</v>
      </c>
      <c r="R62" s="85" t="str">
        <f>IF(Countries!C61=$N$2,Countries!B61,"")</f>
        <v/>
      </c>
      <c r="S62" s="179"/>
      <c r="T62" s="95"/>
      <c r="U62" s="95"/>
      <c r="V62" s="95"/>
      <c r="W62" s="95"/>
      <c r="X62" s="95"/>
      <c r="Y62" s="95"/>
      <c r="Z62" s="95"/>
      <c r="AA62" s="95"/>
    </row>
    <row r="63" spans="2:32" s="32" customFormat="1" ht="31.4" customHeight="1" x14ac:dyDescent="0.4">
      <c r="B63" s="392" t="str">
        <f>Declaration!B69</f>
        <v>Questions 14-16: Supply Chain Management</v>
      </c>
      <c r="C63" s="393"/>
      <c r="D63" s="393"/>
      <c r="E63" s="393"/>
      <c r="F63" s="393"/>
      <c r="G63" s="393"/>
      <c r="H63" s="393"/>
      <c r="I63" s="393"/>
      <c r="J63" s="393"/>
      <c r="K63" s="393"/>
      <c r="L63" s="394"/>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4">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Yes</v>
      </c>
      <c r="F64" s="110" t="str">
        <f>IF(AND(E64&lt;&gt;"",Declaration!G70=""),"x",IF(AND(E64&lt;&gt;"",Declaration!G70&lt;&gt;""),Declaration!G70,""))</f>
        <v>Policy required.</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URL</v>
      </c>
      <c r="H64" s="110" t="str">
        <f>IF(ISBLANK(Declaration!J70),"",Declaration!J70)</f>
        <v>https://www.sony.com/en/SonyInfo/csr_report/sourcing/Sony_Supply_Chain_CoC_E.pdf?j-short=en_SonyInfo_csr_report_sourcing_Sony_Supply_Chain_CoC_3.0_E.pdf</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$640,IF(G64=Languages!$A$617,IF(H64="",Languages!$A$656,""),IF(G64=Languages!$A$618,IF(H64="",Languages!$A$657,""),Languages!$A$658)),""),IF(Declaration!$I$4="French",IF(F64=Languages!$B$640,IF(G64=Languages!$B$617,IF(H64="",Languages!$B$656,""),IF(G64=Languages!$B$618,IF(H64="",Languages!$B$657,""),Languages!$B$658)),""),IF(Declaration!$I$4="Spanish",IF(F64=Languages!$C$640,IF(G64=Languages!$C$617,IF(H64="",Languages!$C$656,""),IF(G64=Languages!$C$618,IF(H64="",Languages!$C$657,""),Languages!$C$658)),""),IF(Declaration!$I$4="German",IF(F64=Languages!$D$640,IF(G64=Languages!$D$617,IF(H64="",Languages!$D$656,""),IF(G64=Languages!$D$618,IF(H64="",Languages!$D$657,""),Languages!$D$658)),""),IF(Declaration!$I$4="Chinese",IF(F64=Languages!$E$640,IF(G64=Languages!$E$617,IF(H64="",Languages!$E$656,""),IF(G64=Languages!$E$618,IF(H64="",Languages!$E$657,""),Languages!$E$658)),""),IF(Declaration!$I$4="Japanese",IF(F64=Languages!$F$640,IF(G64=Languages!$F$617,IF(H64="",Languages!$F$656,""),IF(G64=Languages!$F$618,IF(H64="",Languages!$F$657,""),Languages!$F$658)),""),IF(Declaration!$I$4="Portugese",IF(F64=Languages!$G$640,IF(G64=Languages!$G$617,IF(H64="",Languages!$G$656,""),IF(G64=Languages!$G$618,IF(H64="",Languages!$G$657,""),Languages!$G$658)),""))))))))</f>
        <v/>
      </c>
      <c r="K64" s="128"/>
      <c r="L64" s="129"/>
      <c r="M64" s="95"/>
      <c r="N64" s="179">
        <f t="shared" ref="N64" si="42">IF(F64="",1,2)</f>
        <v>2</v>
      </c>
      <c r="O64" s="179">
        <f>IF(ISNUMBER(SEARCH($P$2,F64)), IF(G64=Declaration!$Q$2,IF(H64&lt;&gt;"",2,1),IF(G64=Declaration!$Q$3,IF(H64&lt;&gt;"",2,1))),"n")</f>
        <v>2</v>
      </c>
      <c r="P64" s="85">
        <f t="shared" ref="P64" si="43">SUM(N64:O64)</f>
        <v>4</v>
      </c>
      <c r="Q64" s="181" t="str">
        <f t="shared" ref="Q64" si="44">IF(O64="n",IF(N64=2,"y","n"),IF(O64=2,"y","n"))</f>
        <v>y</v>
      </c>
      <c r="R64" s="85" t="str">
        <f>IF(Countries!C63=$N$2,Countries!B63,"")</f>
        <v/>
      </c>
      <c r="S64" s="179"/>
      <c r="T64" s="95"/>
      <c r="U64" s="95"/>
      <c r="V64" s="95"/>
      <c r="W64" s="95"/>
      <c r="X64" s="95"/>
      <c r="Y64" s="95"/>
      <c r="Z64" s="95"/>
      <c r="AA64" s="95"/>
    </row>
    <row r="65" spans="2:27" s="29" customFormat="1" ht="45" customHeight="1" x14ac:dyDescent="0.4">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Yes</v>
      </c>
      <c r="F65" s="110" t="str">
        <f>IF(AND(E65&lt;&gt;"",Declaration!G71=""),"x",IF(AND(E65&lt;&gt;"",Declaration!G71&lt;&gt;""),Declaration!G71,""))</f>
        <v>Sample of contractual terms and conditions.</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URL</v>
      </c>
      <c r="H65" s="110" t="str">
        <f>IF(ISBLANK(Declaration!J71),"",Declaration!J71)</f>
        <v>https://www.sony.com/en/SonyInfo/csr/library/reports/SustainabilityReport2023_E.pdf</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$640,IF(G65=Languages!$A$617,IF(H65="",Languages!$A$656,""),IF(G65=Languages!$A$618,IF(H65="",Languages!$A$657,""),Languages!$A$658)),""),IF(Declaration!$I$4="French",IF(F65=Languages!$B$640,IF(G65=Languages!$B$617,IF(H65="",Languages!$B$656,""),IF(G65=Languages!$B$618,IF(H65="",Languages!$B$657,""),Languages!$B$658)),""),IF(Declaration!$I$4="Spanish",IF(F65=Languages!$C$640,IF(G65=Languages!$C$617,IF(H65="",Languages!$C$656,""),IF(G65=Languages!$C$618,IF(H65="",Languages!$C$657,""),Languages!$C$658)),""),IF(Declaration!$I$4="German",IF(F65=Languages!$D$640,IF(G65=Languages!$D$617,IF(H65="",Languages!$D$656,""),IF(G65=Languages!$D$618,IF(H65="",Languages!$D$657,""),Languages!$D$658)),""),IF(Declaration!$I$4="Chinese",IF(F65=Languages!$E$640,IF(G65=Languages!$E$617,IF(H65="",Languages!$E$656,""),IF(G65=Languages!$E$618,IF(H65="",Languages!$E$657,""),Languages!$E$658)),""),IF(Declaration!$I$4="Japanese",IF(F65=Languages!$F$640,IF(G65=Languages!$F$617,IF(H65="",Languages!$F$656,""),IF(G65=Languages!$F$618,IF(H65="",Languages!$F$657,""),Languages!$F$658)),""),IF(Declaration!$I$4="Portugese",IF(F65=Languages!$G$640,IF(G65=Languages!$G$617,IF(H65="",Languages!$G$656,""),IF(G65=Languages!$G$618,IF(H65="",Languages!$G$657,""),Languages!$G$658)),""))))))))</f>
        <v/>
      </c>
      <c r="K65" s="128"/>
      <c r="L65" s="129"/>
      <c r="M65" s="95"/>
      <c r="N65" s="179">
        <f t="shared" ref="N65:N66" si="45">IF(F65="",1,2)</f>
        <v>2</v>
      </c>
      <c r="O65" s="197">
        <f>IF(ISNUMBER(SEARCH($Q$2,F65)), IF(G65=Declaration!$Q$2,IF(H65&lt;&gt;"",2,1),IF(G65=Declaration!$Q$3,IF(H65&lt;&gt;"",2,1))),"n")</f>
        <v>2</v>
      </c>
      <c r="P65" s="85">
        <f t="shared" ref="P65:P66" si="46">SUM(N65:O65)</f>
        <v>4</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4">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Yes</v>
      </c>
      <c r="F66" s="110" t="str">
        <f>IF(AND(E66&lt;&gt;"",Declaration!G72=""),"x",IF(AND(E66&lt;&gt;"",Declaration!G72&lt;&gt;""),Declaration!G72,""))</f>
        <v>Policy or sample of contractual terms and conditions required.</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URL</v>
      </c>
      <c r="H66" s="110" t="str">
        <f>IF(ISBLANK(Declaration!J72),"",Declaration!J72)</f>
        <v>https://www.sony.com/en/SonyInfo/csr/library/reports/SustainabilityReport2023_E.pdf</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$640,IF(G66=Languages!$A$617,IF(H66="",Languages!$A$656,""),IF(G66=Languages!$A$618,IF(H66="",Languages!$A$657,""),Languages!$A$658)),""),IF(Declaration!$I$4="French",IF(F66=Languages!$B$640,IF(G66=Languages!$B$617,IF(H66="",Languages!$B$656,""),IF(G66=Languages!$B$618,IF(H66="",Languages!$B$657,""),Languages!$B$658)),""),IF(Declaration!$I$4="Spanish",IF(F66=Languages!$C$640,IF(G66=Languages!$C$617,IF(H66="",Languages!$C$656,""),IF(G66=Languages!$C$618,IF(H66="",Languages!$C$657,""),Languages!$C$658)),""),IF(Declaration!$I$4="German",IF(F66=Languages!$D$640,IF(G66=Languages!$D$617,IF(H66="",Languages!$D$656,""),IF(G66=Languages!$D$618,IF(H66="",Languages!$D$657,""),Languages!$D$658)),""),IF(Declaration!$I$4="Chinese",IF(F66=Languages!$E$640,IF(G66=Languages!$E$617,IF(H66="",Languages!$E$656,""),IF(G66=Languages!$E$618,IF(H66="",Languages!$E$657,""),Languages!$E$658)),""),IF(Declaration!$I$4="Japanese",IF(F66=Languages!$F$640,IF(G66=Languages!$F$617,IF(H66="",Languages!$F$656,""),IF(G66=Languages!$F$618,IF(H66="",Languages!$F$657,""),Languages!$F$658)),""),IF(Declaration!$I$4="Portugese",IF(F66=Languages!$G$640,IF(G66=Languages!$G$617,IF(H66="",Languages!$G$656,""),IF(G66=Languages!$G$618,IF(H66="",Languages!$G$657,""),Languages!$G$658)),""))))))))</f>
        <v/>
      </c>
      <c r="K66" s="128"/>
      <c r="L66" s="129"/>
      <c r="M66" s="95"/>
      <c r="N66" s="179">
        <f t="shared" si="45"/>
        <v>2</v>
      </c>
      <c r="O66" s="179">
        <f>IF(ISNUMBER(SEARCH($P$2,F66)), IF(G66=Declaration!$Q$2,IF(H66&lt;&gt;"",2,1),IF(G66=Declaration!$Q$3,IF(H66&lt;&gt;"",2,1))),"n")</f>
        <v>2</v>
      </c>
      <c r="P66" s="85">
        <f t="shared" si="46"/>
        <v>4</v>
      </c>
      <c r="Q66" s="181" t="str">
        <f t="shared" si="47"/>
        <v>y</v>
      </c>
      <c r="R66" s="85" t="str">
        <f>IF(Countries!C65=$N$2,Countries!B65,"")</f>
        <v/>
      </c>
      <c r="S66" s="179"/>
      <c r="T66" s="95"/>
      <c r="U66" s="95"/>
      <c r="V66" s="95"/>
      <c r="W66" s="95"/>
      <c r="X66" s="95"/>
      <c r="Y66" s="95"/>
      <c r="Z66" s="95"/>
      <c r="AA66" s="95"/>
    </row>
    <row r="67" spans="2:27" s="33" customFormat="1" ht="32.15" customHeight="1" x14ac:dyDescent="0.4">
      <c r="B67" s="392" t="str">
        <f>Declaration!B73</f>
        <v xml:space="preserve">Questions 17-22: Risk Identification and Management  </v>
      </c>
      <c r="C67" s="393"/>
      <c r="D67" s="393"/>
      <c r="E67" s="393"/>
      <c r="F67" s="393"/>
      <c r="G67" s="393"/>
      <c r="H67" s="393"/>
      <c r="I67" s="393"/>
      <c r="J67" s="393"/>
      <c r="K67" s="393"/>
      <c r="L67" s="394"/>
      <c r="M67" s="97"/>
      <c r="N67" s="179"/>
      <c r="O67" s="179"/>
      <c r="P67" s="85"/>
      <c r="Q67" s="181"/>
      <c r="R67" s="85" t="str">
        <f>IF(Countries!C66=$N$2,Countries!B66,"")</f>
        <v>Finland</v>
      </c>
      <c r="S67" s="179"/>
      <c r="T67" s="97"/>
      <c r="U67" s="97"/>
      <c r="V67" s="97"/>
      <c r="W67" s="97"/>
      <c r="X67" s="97"/>
      <c r="Y67" s="97"/>
      <c r="Z67" s="97"/>
      <c r="AA67" s="97"/>
    </row>
    <row r="68" spans="2:27" s="29" customFormat="1" ht="75" customHeight="1" x14ac:dyDescent="0.4">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 xml:space="preserve">N/A - We do not use recruiters    </v>
      </c>
      <c r="F68" s="110" t="str">
        <f>IF(AND(E68&lt;&gt;"",Declaration!G74=""),"x",IF(AND(E68&lt;&gt;"",Declaration!G74&lt;&gt;""),Declaration!G74,""))</f>
        <v>x</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x</v>
      </c>
      <c r="H68" s="110" t="str">
        <f>IF(ISBLANK(Declaration!J74),"",Declaration!J74)</f>
        <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$640,IF(G68=Languages!$A$617,IF(H68="",Languages!$A$656,""),IF(G68=Languages!$A$618,IF(H68="",Languages!$A$657,""),Languages!$A$658)),""),IF(Declaration!$I$4="French",IF(F68=Languages!$B$640,IF(G68=Languages!$B$617,IF(H68="",Languages!$B$656,""),IF(G68=Languages!$B$618,IF(H68="",Languages!$B$657,""),Languages!$B$658)),""),IF(Declaration!$I$4="Spanish",IF(F68=Languages!$C$640,IF(G68=Languages!$C$617,IF(H68="",Languages!$C$656,""),IF(G68=Languages!$C$618,IF(H68="",Languages!$C$657,""),Languages!$C$658)),""),IF(Declaration!$I$4="German",IF(F68=Languages!$D$640,IF(G68=Languages!$D$617,IF(H68="",Languages!$D$656,""),IF(G68=Languages!$D$618,IF(H68="",Languages!$D$657,""),Languages!$D$658)),""),IF(Declaration!$I$4="Chinese",IF(F68=Languages!$E$640,IF(G68=Languages!$E$617,IF(H68="",Languages!$E$656,""),IF(G68=Languages!$E$618,IF(H68="",Languages!$E$657,""),Languages!$E$658)),""),IF(Declaration!$I$4="Japanese",IF(F68=Languages!$F$640,IF(G68=Languages!$F$617,IF(H68="",Languages!$F$656,""),IF(G68=Languages!$F$618,IF(H68="",Languages!$F$657,""),Languages!$F$658)),""),IF(Declaration!$I$4="Portugese",IF(F68=Languages!$G$640,IF(G68=Languages!$G$617,IF(H68="",Languages!$G$656,""),IF(G68=Languages!$G$618,IF(H68="",Languages!$G$657,""),Languages!$G$658)),""))))))))</f>
        <v/>
      </c>
      <c r="K68" s="133"/>
      <c r="L68" s="134"/>
      <c r="M68" s="95"/>
      <c r="N68" s="179">
        <f t="shared" ref="N68" si="48">IF(F68="",1,2)</f>
        <v>2</v>
      </c>
      <c r="O68" s="179" t="str">
        <f>IF(ISNUMBER(SEARCH($P$2,F68)), IF(G68=Declaration!$Q$2,IF(H68&lt;&gt;"",2,1),IF(G68=Declaration!$Q$3,IF(H68&lt;&gt;"",2,1))),"n")</f>
        <v>n</v>
      </c>
      <c r="P68" s="85">
        <f t="shared" ref="P68" si="49">SUM(N68:O68)</f>
        <v>2</v>
      </c>
      <c r="Q68" s="181" t="str">
        <f t="shared" ref="Q68" si="50">IF(O68="n",IF(N68=2,"y","n"),IF(O68=2,"y","n"))</f>
        <v>y</v>
      </c>
      <c r="R68" s="85" t="str">
        <f>IF(Countries!C67=$N$2,Countries!B67,"")</f>
        <v>France</v>
      </c>
      <c r="S68" s="179"/>
      <c r="T68" s="95"/>
      <c r="U68" s="95"/>
      <c r="V68" s="95"/>
      <c r="W68" s="95"/>
      <c r="X68" s="95"/>
      <c r="Y68" s="95"/>
      <c r="Z68" s="95"/>
      <c r="AA68" s="95"/>
    </row>
    <row r="69" spans="2:27" s="29" customFormat="1" ht="36.65" customHeight="1" x14ac:dyDescent="0.4">
      <c r="B69" s="168">
        <f>IF(ISBLANK(Declaration!B75),"",Declaration!B75)</f>
        <v>18</v>
      </c>
      <c r="C69" s="168" t="str">
        <f>IF(ISBLANK(Declaration!C75),"",Declaration!C75)</f>
        <v/>
      </c>
      <c r="D69" s="403" t="str">
        <f>IF(ISBLANK(Declaration!D75),"",Declaration!D75)</f>
        <v>Does your organization identify and assess risks on the topic(s) covered by this Declaration on an ongoing basis and taking into account risks arising from particular operating contexts in:</v>
      </c>
      <c r="E69" s="403" t="str">
        <f>IF(ISBLANK(Declaration!E75),"",Declaration!E75)</f>
        <v/>
      </c>
      <c r="F69" s="403" t="str">
        <f>IF(ISBLANK(Declaration!F75),"",Declaration!F75)</f>
        <v/>
      </c>
      <c r="G69" s="403" t="str">
        <f>IF(ISBLANK(Declaration!G75),"",Declaration!G75)</f>
        <v/>
      </c>
      <c r="H69" s="403" t="str">
        <f>IF(ISBLANK(Declaration!H75),"",Declaration!H75)</f>
        <v/>
      </c>
      <c r="I69" s="404"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4">
      <c r="B70" s="121" t="str">
        <f>IF(ISBLANK(Declaration!B76),"",Declaration!B76)</f>
        <v/>
      </c>
      <c r="C70" s="121" t="str">
        <f>IF(ISBLANK(Declaration!C76),"",Declaration!C76)</f>
        <v>a</v>
      </c>
      <c r="D70" s="118" t="str">
        <f>IF(ISBLANK(Declaration!D76),"",Declaration!D76)</f>
        <v>Your operations?</v>
      </c>
      <c r="E70" s="110" t="str">
        <f>IF(ISBLANK(Declaration!F76),"",Declaration!F76)</f>
        <v>Yes</v>
      </c>
      <c r="F70" s="110" t="str">
        <f>IF(AND(E70&lt;&gt;"",Declaration!G76=""),"x",IF(AND(E70&lt;&gt;"",Declaration!G76&lt;&gt;""),Declaration!G76,""))</f>
        <v>Proof of risk assessment required</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URL</v>
      </c>
      <c r="H70" s="110" t="str">
        <f>IF(ISBLANK(Declaration!J76),"",Declaration!J76)</f>
        <v>https://www.sony.com/en/SonyInfo/csr/library/reports/SustainabilityReport2023_E.pdf</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$646,IF(G70=Languages!$A$617,IF(H70="",Languages!$A$659,""),IF(G70=Languages!$A$618,IF(H70="",Languages!$A$660,""),Languages!$A$661)),""),IF(Declaration!$I$4="French",IF(F70=Languages!$B$646,IF(G70=Languages!$B$617,IF(H70="",Languages!$B$659,""),IF(G70=Languages!$B$618,IF(H70="",Languages!$B$660,""),Languages!$B$661)),""),IF(Declaration!$I$4="Spanish",IF(F70=Languages!$C$646,IF(G70=Languages!$C$617,IF(H70="",Languages!$C$659,""),IF(G70=Languages!$C$618,IF(H70="",Languages!$C$660,""),Languages!$C$661)),""),IF(Declaration!$I$4="German",IF(F70=Languages!$D$646,IF(G70=Languages!$D$617,IF(H70="",Languages!$D$659,""),IF(G70=Languages!$D$618,IF(H70="",Languages!$D$660,""),Languages!$D$661)),""),IF(Declaration!$I$4="Chinese",IF(F70=Languages!$E$646,IF(G70=Languages!$E$617,IF(H70="",Languages!$E$659,""),IF(G70=Languages!$E$618,IF(H70="",Languages!$E$660,""),Languages!$E$661)),""),IF(Declaration!$I$4="Japanese",IF(F70=Languages!$F$646,IF(G70=Languages!$F$617,IF(H70="",Languages!$F$659,""),IF(G70=Languages!$F$618,IF(H70="",Languages!$F$660,""),Languages!$F$661)),""),IF(Declaration!$I$4="Portugese",IF(F70=Languages!$G$646,IF(G70=Languages!$G$617,IF(H70="",Languages!$G$659,""),IF(G70=Languages!$G$618,IF(H70="",Languages!$G$660,""),Languages!$G$661)),""))))))))</f>
        <v/>
      </c>
      <c r="K70" s="128"/>
      <c r="L70" s="129"/>
      <c r="M70" s="95"/>
      <c r="N70" s="179">
        <f t="shared" ref="N70:N80" si="51">IF(F70="",1,2)</f>
        <v>2</v>
      </c>
      <c r="O70" s="179">
        <f>IF(ISNUMBER(SEARCH($P$2,F70)), IF(G70=Declaration!$Q$2,IF(H70&lt;&gt;"",2,1),IF(G70=Declaration!$Q$3,IF(H70&lt;&gt;"",2,1))),"n")</f>
        <v>2</v>
      </c>
      <c r="P70" s="85">
        <f t="shared" ref="P70:P78" si="52">SUM(N70:O70)</f>
        <v>4</v>
      </c>
      <c r="Q70" s="181" t="str">
        <f t="shared" ref="Q70:Q78" si="53">IF(O70="n",IF(N70=2,"y","n"),IF(O70=2,"y","n"))</f>
        <v>y</v>
      </c>
      <c r="R70" s="85" t="str">
        <f>IF(Countries!C69=$N$2,Countries!B69,"")</f>
        <v/>
      </c>
      <c r="S70" s="179"/>
      <c r="T70" s="95"/>
      <c r="U70" s="95"/>
      <c r="V70" s="95"/>
      <c r="W70" s="95"/>
      <c r="X70" s="95"/>
      <c r="Y70" s="95"/>
      <c r="Z70" s="95"/>
      <c r="AA70" s="95"/>
    </row>
    <row r="71" spans="2:27" s="29" customFormat="1" ht="30" customHeight="1" x14ac:dyDescent="0.4">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4">
      <c r="B72" s="121" t="str">
        <f>IF(ISBLANK(Declaration!B78),"",Declaration!B78)</f>
        <v/>
      </c>
      <c r="C72" s="121" t="str">
        <f>IF(ISBLANK(Declaration!C78),"",Declaration!C78)</f>
        <v/>
      </c>
      <c r="D72" s="109" t="str">
        <f>IF(ISBLANK(Declaration!D78),"",Declaration!D78)</f>
        <v>Electronics</v>
      </c>
      <c r="E72" s="110" t="str">
        <f>IF(ISBLANK(Declaration!F78),"",Declaration!F78)</f>
        <v>Yes</v>
      </c>
      <c r="F72" s="110" t="str">
        <f>IF(AND(E72&lt;&gt;"",Declaration!G78=""),"x",IF(AND(E72&lt;&gt;"",Declaration!G78&lt;&gt;""),Declaration!G78,""))</f>
        <v>Proof of risk assessment required</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URL</v>
      </c>
      <c r="H72" s="110" t="str">
        <f>IF(ISBLANK(Declaration!J78),"",Declaration!J78)</f>
        <v>https://www.sony.com/en/SonyInfo/csr/library/reports/SustainabilityReport2023_E.pdf</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$646,IF(G72=Languages!$A$617,IF(H72="",Languages!$A$659,""),IF(G72=Languages!$A$618,IF(H72="",Languages!$A$660,""),Languages!$A$661)),""),IF(Declaration!$I$4="French",IF(F72=Languages!$B$646,IF(G72=Languages!$B$617,IF(H72="",Languages!$B$659,""),IF(G72=Languages!$B$618,IF(H72="",Languages!$B$660,""),Languages!$B$661)),""),IF(Declaration!$I$4="Spanish",IF(F72=Languages!$C$646,IF(G72=Languages!$C$617,IF(H72="",Languages!$C$659,""),IF(G72=Languages!$C$618,IF(H72="",Languages!$C$660,""),Languages!$C$661)),""),IF(Declaration!$I$4="German",IF(F72=Languages!$D$646,IF(G72=Languages!$D$617,IF(H72="",Languages!$D$659,""),IF(G72=Languages!$D$618,IF(H72="",Languages!$D$660,""),Languages!$D$661)),""),IF(Declaration!$I$4="Chinese",IF(F72=Languages!$E$646,IF(G72=Languages!$E$617,IF(H72="",Languages!$E$659,""),IF(G72=Languages!$E$618,IF(H72="",Languages!$E$660,""),Languages!$E$661)),""),IF(Declaration!$I$4="Japanese",IF(F72=Languages!$F$646,IF(G72=Languages!$F$617,IF(H72="",Languages!$F$659,""),IF(G72=Languages!$F$618,IF(H72="",Languages!$F$660,""),Languages!$F$661)),""),IF(Declaration!$I$4="Portugese",IF(F72=Languages!$G$646,IF(G72=Languages!$G$617,IF(H72="",Languages!$G$659,""),IF(G72=Languages!$G$618,IF(H72="",Languages!$G$660,""),Languages!$G$661)),""))))))))</f>
        <v/>
      </c>
      <c r="K72" s="128"/>
      <c r="L72" s="129"/>
      <c r="M72" s="95"/>
      <c r="N72" s="179">
        <f t="shared" si="51"/>
        <v>2</v>
      </c>
      <c r="O72" s="179">
        <f>IF(ISNUMBER(SEARCH($P$2,F72)), IF(G72=Declaration!$Q$2,IF(H72&lt;&gt;"",2,1),IF(G72=Declaration!$Q$3,IF(H72&lt;&gt;"",2,1))),"n")</f>
        <v>2</v>
      </c>
      <c r="P72" s="85">
        <f t="shared" si="52"/>
        <v>4</v>
      </c>
      <c r="Q72" s="181" t="str">
        <f>IF(D72="","y",IF(O72="n",IF(N72=2,"y","n"),IF(O72=2,"y","n")))</f>
        <v>y</v>
      </c>
      <c r="R72" s="85" t="str">
        <f>IF(Countries!C71=$N$2,Countries!B71,"")</f>
        <v>Germany</v>
      </c>
      <c r="S72" s="179"/>
      <c r="T72" s="95"/>
      <c r="U72" s="95"/>
      <c r="V72" s="95"/>
      <c r="W72" s="95"/>
      <c r="X72" s="95"/>
      <c r="Y72" s="95"/>
      <c r="Z72" s="95"/>
      <c r="AA72" s="95"/>
    </row>
    <row r="73" spans="2:27" s="29" customFormat="1" ht="60" customHeight="1" x14ac:dyDescent="0.4">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$646,IF(G73=Languages!$A$617,IF(H73="",Languages!$A$659,""),IF(G73=Languages!$A$618,IF(H73="",Languages!$A$660,""),Languages!$A$661)),""),IF(Declaration!$I$4="French",IF(F73=Languages!$B$646,IF(G73=Languages!$B$617,IF(H73="",Languages!$B$659,""),IF(G73=Languages!$B$618,IF(H73="",Languages!$B$660,""),Languages!$B$661)),""),IF(Declaration!$I$4="Spanish",IF(F73=Languages!$C$646,IF(G73=Languages!$C$617,IF(H73="",Languages!$C$659,""),IF(G73=Languages!$C$618,IF(H73="",Languages!$C$660,""),Languages!$C$661)),""),IF(Declaration!$I$4="German",IF(F73=Languages!$D$646,IF(G73=Languages!$D$617,IF(H73="",Languages!$D$659,""),IF(G73=Languages!$D$618,IF(H73="",Languages!$D$660,""),Languages!$D$661)),""),IF(Declaration!$I$4="Chinese",IF(F73=Languages!$E$646,IF(G73=Languages!$E$617,IF(H73="",Languages!$E$659,""),IF(G73=Languages!$E$618,IF(H73="",Languages!$E$660,""),Languages!$E$661)),""),IF(Declaration!$I$4="Japanese",IF(F73=Languages!$F$646,IF(G73=Languages!$F$617,IF(H73="",Languages!$F$659,""),IF(G73=Languages!$F$618,IF(H73="",Languages!$F$660,""),Languages!$F$661)),""),IF(Declaration!$I$4="Portugese",IF(F73=Languages!$G$646,IF(G73=Languages!$G$617,IF(H73="",Languages!$G$659,""),IF(G73=Languages!$G$618,IF(H73="",Languages!$G$660,""),Languages!$G$661)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4">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$646,IF(G74=Languages!$A$617,IF(H74="",Languages!$A$659,""),IF(G74=Languages!$A$618,IF(H74="",Languages!$A$660,""),Languages!$A$661)),""),IF(Declaration!$I$4="French",IF(F74=Languages!$B$646,IF(G74=Languages!$B$617,IF(H74="",Languages!$B$659,""),IF(G74=Languages!$B$618,IF(H74="",Languages!$B$660,""),Languages!$B$661)),""),IF(Declaration!$I$4="Spanish",IF(F74=Languages!$C$646,IF(G74=Languages!$C$617,IF(H74="",Languages!$C$659,""),IF(G74=Languages!$C$618,IF(H74="",Languages!$C$660,""),Languages!$C$661)),""),IF(Declaration!$I$4="German",IF(F74=Languages!$D$646,IF(G74=Languages!$D$617,IF(H74="",Languages!$D$659,""),IF(G74=Languages!$D$618,IF(H74="",Languages!$D$660,""),Languages!$D$661)),""),IF(Declaration!$I$4="Chinese",IF(F74=Languages!$E$646,IF(G74=Languages!$E$617,IF(H74="",Languages!$E$659,""),IF(G74=Languages!$E$618,IF(H74="",Languages!$E$660,""),Languages!$E$661)),""),IF(Declaration!$I$4="Japanese",IF(F74=Languages!$F$646,IF(G74=Languages!$F$617,IF(H74="",Languages!$F$659,""),IF(G74=Languages!$F$618,IF(H74="",Languages!$F$660,""),Languages!$F$661)),""),IF(Declaration!$I$4="Portugese",IF(F74=Languages!$G$646,IF(G74=Languages!$G$617,IF(H74="",Languages!$G$659,""),IF(G74=Languages!$G$618,IF(H74="",Languages!$G$660,""),Languages!$G$661)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4">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$646,IF(G75=Languages!$A$617,IF(H75="",Languages!$A$659,""),IF(G75=Languages!$A$618,IF(H75="",Languages!$A$660,""),Languages!$A$661)),""),IF(Declaration!$I$4="French",IF(F75=Languages!$B$646,IF(G75=Languages!$B$617,IF(H75="",Languages!$B$659,""),IF(G75=Languages!$B$618,IF(H75="",Languages!$B$660,""),Languages!$B$661)),""),IF(Declaration!$I$4="Spanish",IF(F75=Languages!$C$646,IF(G75=Languages!$C$617,IF(H75="",Languages!$C$659,""),IF(G75=Languages!$C$618,IF(H75="",Languages!$C$660,""),Languages!$C$661)),""),IF(Declaration!$I$4="German",IF(F75=Languages!$D$646,IF(G75=Languages!$D$617,IF(H75="",Languages!$D$659,""),IF(G75=Languages!$D$618,IF(H75="",Languages!$D$660,""),Languages!$D$661)),""),IF(Declaration!$I$4="Chinese",IF(F75=Languages!$E$646,IF(G75=Languages!$E$617,IF(H75="",Languages!$E$659,""),IF(G75=Languages!$E$618,IF(H75="",Languages!$E$660,""),Languages!$E$661)),""),IF(Declaration!$I$4="Japanese",IF(F75=Languages!$F$646,IF(G75=Languages!$F$617,IF(H75="",Languages!$F$659,""),IF(G75=Languages!$F$618,IF(H75="",Languages!$F$660,""),Languages!$F$661)),""),IF(Declaration!$I$4="Portugese",IF(F75=Languages!$G$646,IF(G75=Languages!$G$617,IF(H75="",Languages!$G$659,""),IF(G75=Languages!$G$618,IF(H75="",Languages!$G$660,""),Languages!$G$661)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4">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4">
      <c r="B77" s="121" t="str">
        <f>IF(ISBLANK(Declaration!B83),"",Declaration!B83)</f>
        <v/>
      </c>
      <c r="C77" s="121" t="str">
        <f>IF(ISBLANK(Declaration!C83),"",Declaration!C83)</f>
        <v>c</v>
      </c>
      <c r="D77" s="118" t="str">
        <f>IF(ISBLANK(Declaration!D83),"",Declaration!D83)</f>
        <v>Your labor supply chain?</v>
      </c>
      <c r="E77" s="110" t="str">
        <f>IF(ISBLANK(Declaration!F83),"",Declaration!F83)</f>
        <v xml:space="preserve">N/A - We do not use recruiters    </v>
      </c>
      <c r="F77" s="110" t="str">
        <f>IF(AND(E77&lt;&gt;"",Declaration!G83=""),"x",IF(AND(E77&lt;&gt;"",Declaration!G83&lt;&gt;""),Declaration!G83,""))</f>
        <v>x</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x</v>
      </c>
      <c r="H77" s="110" t="str">
        <f>IF(ISBLANK(Declaration!J83),"",Declaration!J83)</f>
        <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2</v>
      </c>
      <c r="O77" s="179" t="str">
        <f>IF(ISNUMBER(SEARCH($P$2,F77)), IF(G77=Declaration!$Q$2,IF(H77&lt;&gt;"",2,1),IF(G77=Declaration!$Q$3,IF(H77&lt;&gt;"",2,1))),"n")</f>
        <v>n</v>
      </c>
      <c r="P77" s="85">
        <f t="shared" si="52"/>
        <v>2</v>
      </c>
      <c r="Q77" s="181" t="str">
        <f t="shared" si="53"/>
        <v>y</v>
      </c>
      <c r="R77" s="85" t="str">
        <f>IF(Countries!C76=$N$2,Countries!B76,"")</f>
        <v/>
      </c>
      <c r="S77" s="179"/>
      <c r="T77" s="95"/>
      <c r="U77" s="95"/>
      <c r="V77" s="95"/>
      <c r="W77" s="95"/>
      <c r="X77" s="95"/>
      <c r="Y77" s="95"/>
      <c r="Z77" s="95"/>
      <c r="AA77" s="95"/>
    </row>
    <row r="78" spans="2:27" s="29" customFormat="1" ht="60" customHeight="1" x14ac:dyDescent="0.4">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Yes</v>
      </c>
      <c r="F78" s="110" t="str">
        <f>IF(AND(E78&lt;&gt;"",Declaration!G84=""),"x",IF(AND(E78&lt;&gt;"",Declaration!G84&lt;&gt;""),Declaration!G84,""))</f>
        <v>Proof of risk response required</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URL</v>
      </c>
      <c r="H78" s="110" t="str">
        <f>IF(ISBLANK(Declaration!J84),"",Declaration!J84)</f>
        <v>https://www.sony.com/en/SonyInfo/csr/library/reports/SustainabilityReport2023_E.pdf</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f>IF(ISNUMBER(SEARCH($P$2,F78)), IF(G78=Declaration!$Q$2,IF(H78&lt;&gt;"",2,1),IF(G78=Declaration!$Q$3,IF(H78&lt;&gt;"",2,1))),"n")</f>
        <v>2</v>
      </c>
      <c r="P78" s="85">
        <f t="shared" si="52"/>
        <v>4</v>
      </c>
      <c r="Q78" s="181" t="str">
        <f t="shared" si="53"/>
        <v>y</v>
      </c>
      <c r="R78" s="85" t="str">
        <f>IF(Countries!C77=$N$2,Countries!B77,"")</f>
        <v/>
      </c>
      <c r="S78" s="179"/>
      <c r="T78" s="95"/>
      <c r="U78" s="95"/>
      <c r="V78" s="95"/>
      <c r="W78" s="95"/>
      <c r="X78" s="95"/>
      <c r="Y78" s="95"/>
      <c r="Z78" s="95"/>
      <c r="AA78" s="95"/>
    </row>
    <row r="79" spans="2:27" s="29" customFormat="1" ht="60" customHeight="1" x14ac:dyDescent="0.4">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No</v>
      </c>
      <c r="F79" s="110" t="str">
        <f>IF(AND(E79&lt;&gt;"",Declaration!G85=""),"x",IF(AND(E79&lt;&gt;"",Declaration!G85&lt;&gt;""),Declaration!G85,""))</f>
        <v>x</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x</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4">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100 %</v>
      </c>
      <c r="F80" s="110" t="str">
        <f>IF(AND(E80&lt;&gt;"",Declaration!G86=""),"x",IF(AND(E80&lt;&gt;"",Declaration!G86&lt;&gt;""),Declaration!G86,""))</f>
        <v>x</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2</v>
      </c>
      <c r="O80" s="179" t="str">
        <f>IF(ISNUMBER(SEARCH($P$2,F80)), IF(G80=Declaration!$Q$2,IF(H80&lt;&gt;"",2,1),IF(G80=Declaration!$Q$3,IF(H80&lt;&gt;"",2,1))),"n")</f>
        <v>n</v>
      </c>
      <c r="P80" s="85">
        <f>SUM(N80:O80)</f>
        <v>2</v>
      </c>
      <c r="Q80" s="181" t="str">
        <f>IF(O80="n",IF(N80=2,"y","n"),IF(O80=2,"y","n"))</f>
        <v>y</v>
      </c>
      <c r="R80" s="85" t="str">
        <f>IF(Countries!C79=$N$2,Countries!B79,"")</f>
        <v/>
      </c>
      <c r="S80" s="179"/>
      <c r="T80" s="95"/>
      <c r="U80" s="95"/>
      <c r="V80" s="95"/>
      <c r="W80" s="95"/>
      <c r="X80" s="95"/>
      <c r="Y80" s="95"/>
      <c r="Z80" s="95"/>
      <c r="AA80" s="95"/>
    </row>
    <row r="81" spans="1:32" s="29" customFormat="1" ht="60" customHeight="1" x14ac:dyDescent="0.4">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Yes</v>
      </c>
      <c r="F81" s="110" t="str">
        <f>IF(AND(E81&lt;&gt;"",Declaration!G87=""),"x",IF(AND(E81&lt;&gt;"",Declaration!G87&lt;&gt;""),Declaration!G87,""))</f>
        <v>Proof of assessment</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URL</v>
      </c>
      <c r="H81" s="110" t="str">
        <f>IF(ISBLANK(Declaration!J87),"",Declaration!J87)</f>
        <v>https://www.sony.com/en/SonyInfo/csr/library/reports/SustainabilityReport2023_E.pdf</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2</v>
      </c>
      <c r="O81" s="197">
        <f>IF(ISNUMBER(SEARCH($R$2,F81)), IF(G81=Declaration!$Q$2,IF(H81&lt;&gt;"",2,1),IF(G81=Declaration!$Q$3,IF(H81&lt;&gt;"",2,1))),"n")</f>
        <v>2</v>
      </c>
      <c r="P81" s="85">
        <f t="shared" ref="P81" si="56">SUM(N81:O81)</f>
        <v>4</v>
      </c>
      <c r="Q81" s="181" t="str">
        <f t="shared" ref="Q81" si="57">IF(O81="n",IF(N81=2,"y","n"),IF(O81=2,"y","n"))</f>
        <v>y</v>
      </c>
      <c r="R81" s="85" t="str">
        <f>IF(Countries!C80=$N$2,Countries!B80,"")</f>
        <v/>
      </c>
      <c r="S81" s="179"/>
      <c r="T81" s="95"/>
      <c r="U81" s="95"/>
      <c r="V81" s="95"/>
      <c r="W81" s="95"/>
      <c r="X81" s="95"/>
      <c r="Y81" s="95"/>
      <c r="Z81" s="95"/>
      <c r="AA81" s="95"/>
    </row>
    <row r="82" spans="1:32" s="32" customFormat="1" ht="31.5" customHeight="1" x14ac:dyDescent="0.4">
      <c r="B82" s="392" t="str">
        <f>Declaration!B88</f>
        <v>Question 23: Training</v>
      </c>
      <c r="C82" s="393"/>
      <c r="D82" s="393"/>
      <c r="E82" s="393"/>
      <c r="F82" s="393"/>
      <c r="G82" s="393"/>
      <c r="H82" s="393"/>
      <c r="I82" s="393"/>
      <c r="J82" s="393"/>
      <c r="K82" s="405"/>
      <c r="L82" s="406"/>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9" customHeight="1" x14ac:dyDescent="0.4">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Yes</v>
      </c>
      <c r="F83" s="110" t="str">
        <f>IF(AND(E83&lt;&gt;"",Declaration!G89=""),"x",IF(AND(E83&lt;&gt;"",Declaration!G89&lt;&gt;""),Declaration!G89,""))</f>
        <v>Proof of training required</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URL</v>
      </c>
      <c r="H83" s="110" t="str">
        <f>IF(ISBLANK(Declaration!J89),"",Declaration!J89)</f>
        <v>https://www.sony.com/en/SonyInfo/csr/library/reports/SustainabilityReport2023_E.pdf</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$648,IF(G83=Languages!$A$617,IF(H83="",Languages!$A$662,""),IF(G83=Languages!$A$618,IF(H83="",Languages!$A$663,""),Languages!$A$664)),""),IF(Declaration!$I$4="French",IF(F83=Languages!$B$648,IF(G83=Languages!$B$617,IF(H83="",Languages!$B$662,""),IF(G83=Languages!$B$618,IF(H83="",Languages!$B$663,""),Languages!$B$664)),""),IF(Declaration!$I$4="Spanish",IF(F83=Languages!$C$648,IF(G83=Languages!$C$617,IF(H83="",Languages!$C$662,""),IF(G83=Languages!$C$618,IF(H83="",Languages!$C$663,""),Languages!$C$664)),""),IF(Declaration!$I$4="German",IF(F83=Languages!$D$648,IF(G83=Languages!$D$617,IF(H83="",Languages!$D$662,""),IF(G83=Languages!$D$618,IF(H83="",Languages!$D$663,""),Languages!$D$664)),""),IF(Declaration!$I$4="Chinese",IF(F83=Languages!$E$648,IF(G83=Languages!$E$617,IF(H83="",Languages!$E$662,""),IF(G83=Languages!$E$618,IF(H83="",Languages!$E$663,""),Languages!$E$664)),""),IF(Declaration!$I$4="Japanese",IF(F83=Languages!$F$648,IF(G83=Languages!$F$617,IF(H83="",Languages!$F$662,""),IF(G83=Languages!$F$618,IF(H83="",Languages!$F$663,""),Languages!$F$664)),""),IF(Declaration!$I$4="Portugese",IF(F83=Languages!$G$648,IF(G83=Languages!$G$617,IF(H83="",Languages!$G$662,""),IF(G83=Languages!$G$618,IF(H83="",Languages!$G$663,""),Languages!$G$664)),""))))))))</f>
        <v/>
      </c>
      <c r="K83" s="139"/>
      <c r="L83" s="140"/>
      <c r="M83" s="95"/>
      <c r="N83" s="179">
        <f>IF(F83="",1,2)</f>
        <v>2</v>
      </c>
      <c r="O83" s="179">
        <f>IF(ISNUMBER(SEARCH($P$2,F83)), IF(G83=Declaration!$Q$2,IF(H83&lt;&gt;"",2,1),IF(G83=Declaration!$Q$3,IF(H83&lt;&gt;"",2,1))),"n")</f>
        <v>2</v>
      </c>
      <c r="P83" s="85">
        <f t="shared" ref="P83" si="58">SUM(N83:O83)</f>
        <v>4</v>
      </c>
      <c r="Q83" s="181" t="str">
        <f t="shared" ref="Q83" si="59">IF(O83="n",IF(N83=2,"y","n"),IF(O83=2,"y","n"))</f>
        <v>y</v>
      </c>
      <c r="R83" s="85" t="str">
        <f>IF(Countries!C82=$N$2,Countries!B82,"")</f>
        <v/>
      </c>
      <c r="S83" s="179"/>
      <c r="T83" s="95"/>
      <c r="U83" s="95"/>
      <c r="V83" s="95"/>
      <c r="W83" s="95"/>
      <c r="X83" s="95"/>
      <c r="Y83" s="95"/>
      <c r="Z83" s="95"/>
      <c r="AA83" s="95"/>
    </row>
    <row r="84" spans="1:32" s="32" customFormat="1" ht="31.5" customHeight="1" x14ac:dyDescent="0.4">
      <c r="B84" s="392" t="str">
        <f>Declaration!B90</f>
        <v>Questions 24-26: Reporting &amp; Internal Accountability</v>
      </c>
      <c r="C84" s="393"/>
      <c r="D84" s="393"/>
      <c r="E84" s="393"/>
      <c r="F84" s="393"/>
      <c r="G84" s="393"/>
      <c r="H84" s="393"/>
      <c r="I84" s="393"/>
      <c r="J84" s="393"/>
      <c r="K84" s="407"/>
      <c r="L84" s="408"/>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4">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Yes</v>
      </c>
      <c r="F85" s="110" t="str">
        <f>IF(AND(E85&lt;&gt;"",Declaration!G91=""),"x",IF(AND(E85&lt;&gt;"",Declaration!G91&lt;&gt;""),Declaration!G91,""))</f>
        <v>Proof of reporting process required</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URL</v>
      </c>
      <c r="H85" s="110" t="str">
        <f>IF(ISBLANK(Declaration!J91),"",Declaration!J91)</f>
        <v>https://secure.ethicspoint.com/domain/media/en/gui/57485/</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$649,IF(G85=Languages!$A$617,IF(H85="",Languages!$A$665,""),IF(G85=Languages!$A$618,IF(H85="",Languages!$A$666,""),Languages!$A$667)),""),IF(Declaration!$I$4="French",IF(F85=Languages!$B$649,IF(G85=Languages!$B$617,IF(H85="",Languages!$B$665,""),IF(G85=Languages!$B$618,IF(H85="",Languages!$B$666,""),Languages!$B$667)),""),IF(Declaration!$I$4="Spanish",IF(F85=Languages!$C$649,IF(G85=Languages!$C$617,IF(H85="",Languages!$C$665,""),IF(G85=Languages!$C$618,IF(H85="",Languages!$C$666,""),Languages!$C$667)),""),IF(Declaration!$I$4="German",IF(F85=Languages!$D$649,IF(G85=Languages!$D$617,IF(H85="",Languages!$D$665,""),IF(G85=Languages!$D$618,IF(H85="",Languages!$D$666,""),Languages!$D$667)),""),IF(Declaration!$I$4="Chinese",IF(F85=Languages!$E$649,IF(G85=Languages!$E$617,IF(H85="",Languages!$E$665,""),IF(G85=Languages!$E$618,IF(H85="",Languages!$E$666,""),Languages!$E$667)),""),IF(Declaration!$I$4="Japanese",IF(F85=Languages!$F$649,IF(G85=Languages!$F$617,IF(H85="",Languages!$F$665,""),IF(G85=Languages!$F$618,IF(H85="",Languages!$F$666,""),Languages!$F$667)),""),IF(Declaration!$I$4="Portugese",IF(F85=Languages!$G$649,IF(G85=Languages!$G$617,IF(H85="",Languages!$G$665,""),IF(G85=Languages!$G$618,IF(H85="",Languages!$G$666,""),Languages!$G$667)),""))))))))</f>
        <v/>
      </c>
      <c r="K85" s="136"/>
      <c r="L85" s="137"/>
      <c r="M85" s="95"/>
      <c r="N85" s="179">
        <f>IF(F85="",1,2)</f>
        <v>2</v>
      </c>
      <c r="O85" s="179">
        <f>IF(ISNUMBER(SEARCH($P$2,F85)), IF(G85=Declaration!$Q$2,IF(H85&lt;&gt;"",2,1),IF(G85=Declaration!$Q$3,IF(H85&lt;&gt;"",2,1))),"n")</f>
        <v>2</v>
      </c>
      <c r="P85" s="85">
        <f t="shared" ref="P85:P93" si="60">SUM(N85:O85)</f>
        <v>4</v>
      </c>
      <c r="Q85" s="181" t="str">
        <f t="shared" ref="Q85:Q93" si="61">IF(O85="n",IF(N85=2,"y","n"),IF(O85=2,"y","n"))</f>
        <v>y</v>
      </c>
      <c r="R85" s="85" t="str">
        <f>IF(Countries!C84=$N$2,Countries!B84,"")</f>
        <v/>
      </c>
      <c r="S85" s="179"/>
      <c r="T85" s="95"/>
      <c r="U85" s="95"/>
      <c r="V85" s="95"/>
      <c r="W85" s="95"/>
      <c r="X85" s="95"/>
      <c r="Y85" s="95"/>
      <c r="Z85" s="95"/>
      <c r="AA85" s="95"/>
    </row>
    <row r="86" spans="1:32" s="29" customFormat="1" ht="63.65" customHeight="1" x14ac:dyDescent="0.4">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Yes</v>
      </c>
      <c r="F86" s="110" t="str">
        <f>IF(AND(E86&lt;&gt;"",Declaration!G92=""),"x",IF(AND(E86&lt;&gt;"",Declaration!G92&lt;&gt;""),Declaration!G92,""))</f>
        <v>Proof of standard required</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URL</v>
      </c>
      <c r="H86" s="110" t="str">
        <f>IF(ISBLANK(Declaration!J92),"",Declaration!J92)</f>
        <v>https://secure.ethicspoint.com/domain/media/en/gui/57485/</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$650,IF(G86=Languages!$A$617,IF(H86="",Languages!$A$656,""),IF(G86=Languages!$A$618,IF(H86="",Languages!$A$657,""),Languages!$A$667)),""),IF(Declaration!$I$4="French",IF(F86=Languages!$B$650,IF(G86=Languages!$B$617,IF(H86="",Languages!$B$656,""),IF(G86=Languages!$B$618,IF(H86="",Languages!$B$657,""),Languages!$B$667)),""),IF(Declaration!$I$4="Spanish",IF(F86=Languages!$C$650,IF(G86=Languages!$C$617,IF(H86="",Languages!$C$656,""),IF(G86=Languages!$C$618,IF(H86="",Languages!$C$657,""),Languages!$C$667)),""),IF(Declaration!$I$4="German",IF(F86=Languages!$D$650,IF(G86=Languages!$D$617,IF(H86="",Languages!$D$656,""),IF(G86=Languages!$D$618,IF(H86="",Languages!$D$657,""),Languages!$D$667)),""),IF(Declaration!$I$4="Chinese",IF(F86=Languages!$E$650,IF(G86=Languages!$E$617,IF(H86="",Languages!$E$656,""),IF(G86=Languages!$E$618,IF(H86="",Languages!$E$657,""),Languages!$E$667)),""),IF(Declaration!$I$4="Japanese",IF(F86=Languages!$F$650,IF(G86=Languages!$F$617,IF(H86="",Languages!$F$656,""),IF(G86=Languages!$F$618,IF(H86="",Languages!$F$657,""),Languages!$F$667)),""),IF(Declaration!$I$4="Portugese",IF(F86=Languages!$G$650,IF(G86=Languages!$G$617,IF(H86="",Languages!$G$656,""),IF(G86=Languages!$G$618,IF(H86="",Languages!$G$657,""),Languages!$G$667)),""))))))))</f>
        <v/>
      </c>
      <c r="K86" s="128"/>
      <c r="L86" s="129"/>
      <c r="M86" s="95"/>
      <c r="N86" s="179">
        <f>IF(F86="",1,2)</f>
        <v>2</v>
      </c>
      <c r="O86" s="179">
        <f>IF(ISNUMBER(SEARCH($P$2,F86)), IF(G86=Declaration!$Q$2,IF(H86&lt;&gt;"",2,1),IF(G86=Declaration!$Q$3,IF(H86&lt;&gt;"",2,1))),"n")</f>
        <v>2</v>
      </c>
      <c r="P86" s="85">
        <f t="shared" si="60"/>
        <v>4</v>
      </c>
      <c r="Q86" s="181" t="str">
        <f t="shared" si="61"/>
        <v>y</v>
      </c>
      <c r="R86" s="85" t="str">
        <f>IF(Countries!C85=$N$2,Countries!B85,"")</f>
        <v/>
      </c>
      <c r="S86" s="179"/>
      <c r="T86" s="95"/>
      <c r="U86" s="95"/>
      <c r="V86" s="95"/>
      <c r="W86" s="95"/>
      <c r="X86" s="95"/>
      <c r="Y86" s="95"/>
      <c r="Z86" s="95"/>
      <c r="AA86" s="95"/>
    </row>
    <row r="87" spans="1:32" s="32" customFormat="1" ht="65.25" customHeight="1" x14ac:dyDescent="0.4">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Yes</v>
      </c>
      <c r="F87" s="110" t="str">
        <f>IF(AND(E87&lt;&gt;"",Declaration!G93=""),"x",IF(AND(E87&lt;&gt;"",Declaration!G93&lt;&gt;""),Declaration!G93,""))</f>
        <v>Proof of remedy process required</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URL</v>
      </c>
      <c r="H87" s="110" t="str">
        <f>IF(ISBLANK(Declaration!J93),"",Declaration!J93)</f>
        <v>https://secure.ethicspoint.com/domain/media/en/gui/57485/</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$650,IF(G87=Languages!$A$617,IF(H87="",Languages!$A$656,""),IF(G87=Languages!$A$618,IF(H87="",Languages!$A$657,""),Languages!$A$667)),""),IF(Declaration!$I$4="French",IF(F87=Languages!$B$650,IF(G87=Languages!$B$617,IF(H87="",Languages!$B$656,""),IF(G87=Languages!$B$618,IF(H87="",Languages!$B$657,""),Languages!$B$667)),""),IF(Declaration!$I$4="Spanish",IF(F87=Languages!$C$650,IF(G87=Languages!$C$617,IF(H87="",Languages!$C$656,""),IF(G87=Languages!$C$618,IF(H87="",Languages!$C$657,""),Languages!$C$667)),""),IF(Declaration!$I$4="German",IF(F87=Languages!$D$650,IF(G87=Languages!$D$617,IF(H87="",Languages!$D$656,""),IF(G87=Languages!$D$618,IF(H87="",Languages!$D$657,""),Languages!$D$667)),""),IF(Declaration!$I$4="Chinese",IF(F87=Languages!$E$650,IF(G87=Languages!$E$617,IF(H87="",Languages!$E$656,""),IF(G87=Languages!$E$618,IF(H87="",Languages!$E$657,""),Languages!$E$667)),""),IF(Declaration!$I$4="Japanese",IF(F87=Languages!$F$650,IF(G87=Languages!$F$617,IF(H87="",Languages!$F$656,""),IF(G87=Languages!$F$618,IF(H87="",Languages!$F$657,""),Languages!$F$667)),""),IF(Declaration!$I$4="Portugese",IF(F87=Languages!$G$650,IF(G87=Languages!$G$617,IF(H87="",Languages!$G$656,""),IF(G87=Languages!$G$618,IF(H87="",Languages!$G$657,""),Languages!$G$667)),""))))))))</f>
        <v/>
      </c>
      <c r="K87" s="133"/>
      <c r="L87" s="134"/>
      <c r="M87" s="95"/>
      <c r="N87" s="179">
        <f>IF(F87="",1,2)</f>
        <v>2</v>
      </c>
      <c r="O87" s="197">
        <f>IF(ISNUMBER(SEARCH($U$2,F87)), IF(G87=Declaration!$Q$2,IF(H87&lt;&gt;"",2,1),IF(G87=Declaration!$Q$3,IF(H87&lt;&gt;"",2,1))),"n")</f>
        <v>2</v>
      </c>
      <c r="P87" s="85">
        <f t="shared" ref="P87" si="62">SUM(N87:O87)</f>
        <v>4</v>
      </c>
      <c r="Q87" s="181" t="str">
        <f t="shared" ref="Q87" si="63">IF(O87="n",IF(N87=2,"y","n"),IF(O87=2,"y","n"))</f>
        <v>y</v>
      </c>
      <c r="R87" s="85" t="str">
        <f>IF(Countries!C86=$N$2,Countries!B86,"")</f>
        <v/>
      </c>
      <c r="S87" s="179"/>
      <c r="T87" s="93"/>
      <c r="U87" s="93"/>
      <c r="V87" s="93"/>
      <c r="W87" s="93"/>
      <c r="X87" s="93"/>
      <c r="Y87" s="93"/>
      <c r="Z87" s="93"/>
      <c r="AA87" s="93"/>
      <c r="AB87" s="31"/>
      <c r="AC87" s="31"/>
      <c r="AD87" s="31"/>
      <c r="AE87" s="31"/>
      <c r="AF87" s="31"/>
    </row>
    <row r="88" spans="1:32" s="29" customFormat="1" ht="64.400000000000006" customHeight="1" x14ac:dyDescent="0.4">
      <c r="A88" s="32"/>
      <c r="B88" s="409" t="str">
        <f>Declaration!B94</f>
        <v>Question 27: Certification</v>
      </c>
      <c r="C88" s="410"/>
      <c r="D88" s="410"/>
      <c r="E88" s="410"/>
      <c r="F88" s="410"/>
      <c r="G88" s="410"/>
      <c r="H88" s="410"/>
      <c r="I88" s="410"/>
      <c r="J88" s="410"/>
      <c r="K88" s="410"/>
      <c r="L88" s="411"/>
      <c r="M88" s="93"/>
      <c r="N88" s="179"/>
      <c r="O88" s="179"/>
      <c r="P88" s="85"/>
      <c r="Q88" s="181"/>
      <c r="R88" s="85" t="str">
        <f>IF(Countries!C87=$N$2,Countries!B87,"")</f>
        <v/>
      </c>
      <c r="S88" s="179"/>
      <c r="T88" s="95"/>
      <c r="U88" s="95"/>
      <c r="V88" s="95"/>
      <c r="W88" s="95"/>
      <c r="X88" s="95"/>
      <c r="Y88" s="95"/>
      <c r="Z88" s="95"/>
      <c r="AA88" s="95"/>
    </row>
    <row r="89" spans="1:32" s="29" customFormat="1" ht="64.400000000000006" customHeight="1" x14ac:dyDescent="0.4">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 xml:space="preserve">N/A - We do not use recruiters    </v>
      </c>
      <c r="F89" s="110" t="str">
        <f>IF(AND(E89&lt;&gt;"",Declaration!G95=""),"x",IF(AND(E89&lt;&gt;"",Declaration!G95&lt;&gt;""),Declaration!G95,""))</f>
        <v>x</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x</v>
      </c>
      <c r="H89" s="110" t="str">
        <f>IF(ISBLANK(Declaration!J95),"",Declaration!J95)</f>
        <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$649,IF(G89=Languages!$A$617,IF(H89="",Languages!$A$665,""),IF(G89=Languages!$A$618,IF(H89="",Languages!$A$666,""),Languages!$A$667)),""),IF(Declaration!$I$4="French",IF(F89=Languages!$B$649,IF(G89=Languages!$B$617,IF(H89="",Languages!$B$665,""),IF(G89=Languages!$B$618,IF(H89="",Languages!$B$666,""),Languages!$B$667)),""),IF(Declaration!$I$4="Spanish",IF(F89=Languages!$C$649,IF(G89=Languages!$C$617,IF(H89="",Languages!$C$665,""),IF(G89=Languages!$C$618,IF(H89="",Languages!$C$666,""),Languages!$C$667)),""),IF(Declaration!$I$4="German",IF(F89=Languages!$D$649,IF(G89=Languages!$D$617,IF(H89="",Languages!$D$665,""),IF(G89=Languages!$D$618,IF(H89="",Languages!$D$666,""),Languages!$D$667)),""),IF(Declaration!$I$4="Chinese",IF(F89=Languages!$E$649,IF(G89=Languages!$E$617,IF(H89="",Languages!$E$665,""),IF(G89=Languages!$E$618,IF(H89="",Languages!$E$666,""),Languages!$E$667)),""),IF(Declaration!$I$4="Japanese",IF(F89=Languages!$F$649,IF(G89=Languages!$F$617,IF(H89="",Languages!$F$665,""),IF(G89=Languages!$F$618,IF(H89="",Languages!$F$666,""),Languages!$F$667)),""),IF(Declaration!$I$4="Portugese",IF(F89=Languages!$G$649,IF(G89=Languages!$G$617,IF(H89="",Languages!$G$665,""),IF(G89=Languages!$G$618,IF(H89="",Languages!$G$666,""),Languages!$G$667)),""))))))))</f>
        <v/>
      </c>
      <c r="K89" s="133"/>
      <c r="L89" s="134"/>
      <c r="M89" s="95"/>
      <c r="N89" s="179">
        <f>IF(F89="",1,2)</f>
        <v>2</v>
      </c>
      <c r="O89" s="197" t="str">
        <f>IF(ISNUMBER(SEARCH($S$2,F89)), IF(G89=Declaration!$Q$2,IF(H89&lt;&gt;"",2,1),IF(G89=Declaration!$Q$3,IF(H89&lt;&gt;"",2,1))),"n")</f>
        <v>n</v>
      </c>
      <c r="P89" s="85">
        <f t="shared" si="60"/>
        <v>2</v>
      </c>
      <c r="Q89" s="181" t="str">
        <f t="shared" si="61"/>
        <v>y</v>
      </c>
      <c r="R89" s="85" t="str">
        <f>IF(Countries!C88=$N$2,Countries!B88,"")</f>
        <v/>
      </c>
      <c r="S89" s="179"/>
      <c r="T89" s="95"/>
      <c r="U89" s="95"/>
      <c r="V89" s="95"/>
      <c r="W89" s="95"/>
      <c r="X89" s="95"/>
      <c r="Y89" s="95"/>
      <c r="Z89" s="95"/>
      <c r="AA89" s="95"/>
    </row>
    <row r="90" spans="1:32" s="32" customFormat="1" ht="31.5" customHeight="1" x14ac:dyDescent="0.4">
      <c r="B90" s="409" t="str">
        <f>Declaration!B96</f>
        <v>Question 28: Public Disclosure</v>
      </c>
      <c r="C90" s="410"/>
      <c r="D90" s="410"/>
      <c r="E90" s="410"/>
      <c r="F90" s="410"/>
      <c r="G90" s="410"/>
      <c r="H90" s="410"/>
      <c r="I90" s="410"/>
      <c r="J90" s="410"/>
      <c r="K90" s="410"/>
      <c r="L90" s="411"/>
      <c r="M90" s="93"/>
      <c r="N90" s="179"/>
      <c r="O90" s="179"/>
      <c r="P90" s="85"/>
      <c r="Q90" s="181"/>
      <c r="R90" s="85" t="str">
        <f>IF(Countries!C89=$N$2,Countries!B89,"")</f>
        <v>Israel</v>
      </c>
      <c r="S90" s="179"/>
      <c r="T90" s="93"/>
      <c r="U90" s="93"/>
      <c r="V90" s="93"/>
      <c r="W90" s="93"/>
      <c r="X90" s="93"/>
      <c r="Y90" s="93"/>
      <c r="Z90" s="93"/>
      <c r="AA90" s="93"/>
      <c r="AB90" s="31"/>
      <c r="AC90" s="31"/>
      <c r="AD90" s="31"/>
      <c r="AE90" s="31"/>
      <c r="AF90" s="31"/>
    </row>
    <row r="91" spans="1:32" s="29" customFormat="1" ht="66" customHeight="1" x14ac:dyDescent="0.4">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Yes</v>
      </c>
      <c r="F91" s="110" t="str">
        <f>IF(AND(E91&lt;&gt;"",Declaration!G97=""),"x",IF(AND(E91&lt;&gt;"",Declaration!G97&lt;&gt;""),Declaration!G97,""))</f>
        <v>Proof of public disclosure required</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URL</v>
      </c>
      <c r="H91" s="110" t="str">
        <f>IF(ISBLANK(Declaration!J97),"",Declaration!J97)</f>
        <v>https://www.sony.com/en/SonyInfo/csr/library/reports/SustainabilityReport2023_E.pdf</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2</v>
      </c>
      <c r="O91" s="179">
        <f>IF(ISNUMBER(SEARCH($P$2,F91)), IF(G91=Declaration!$Q$2,IF(H91&lt;&gt;"",2,1),IF(G91=Declaration!$Q$3,IF(H91&lt;&gt;"",2,1))),"n")</f>
        <v>2</v>
      </c>
      <c r="P91" s="85">
        <f t="shared" si="60"/>
        <v>4</v>
      </c>
      <c r="Q91" s="181" t="str">
        <f t="shared" si="61"/>
        <v>y</v>
      </c>
      <c r="R91" s="85" t="str">
        <f>IF(Countries!C90=$N$2,Countries!B90,"")</f>
        <v/>
      </c>
      <c r="S91" s="179"/>
      <c r="T91" s="95"/>
      <c r="U91" s="95"/>
      <c r="V91" s="95"/>
      <c r="W91" s="95"/>
      <c r="X91" s="95"/>
      <c r="Y91" s="95"/>
      <c r="Z91" s="95"/>
      <c r="AA91" s="95"/>
    </row>
    <row r="92" spans="1:32" s="11" customFormat="1" ht="31.5" customHeight="1" x14ac:dyDescent="0.4">
      <c r="B92" s="395" t="str">
        <f>Declaration!B99</f>
        <v xml:space="preserve">Certification </v>
      </c>
      <c r="C92" s="396"/>
      <c r="D92" s="396"/>
      <c r="E92" s="396"/>
      <c r="F92" s="396"/>
      <c r="G92" s="396"/>
      <c r="H92" s="396"/>
      <c r="I92" s="396"/>
      <c r="J92" s="396"/>
      <c r="K92" s="396"/>
      <c r="L92" s="397"/>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4" customHeight="1" x14ac:dyDescent="0.4">
      <c r="B93" s="401"/>
      <c r="C93" s="402"/>
      <c r="D93" s="131" t="str">
        <f>Declaration!B100</f>
        <v>Do you certify that all the answers provided in this document are true and accurate to the best of your knowledge and understanding?</v>
      </c>
      <c r="E93" s="110" t="str">
        <f>IF(ISBLANK(Declaration!L100),"",Declaration!L100)</f>
        <v>Yes</v>
      </c>
      <c r="F93" s="110" t="str">
        <f>IF(AND(E93&lt;&gt;"",Declaration!G100=""),"x",IF(AND(E93&lt;&gt;"",Declaration!G100&lt;&gt;""),Declaration!G100,""))</f>
        <v>x</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2</v>
      </c>
      <c r="O93" s="179" t="str">
        <f>IF(ISNUMBER(SEARCH($P$2,F93)), IF(G93=Declaration!$Q$2,IF(H93&lt;&gt;"",2,1),IF(G93=Declaration!$Q$3,IF(H93&lt;&gt;"",2,1))),"n")</f>
        <v>n</v>
      </c>
      <c r="P93" s="85">
        <f t="shared" si="60"/>
        <v>2</v>
      </c>
      <c r="Q93" s="181" t="str">
        <f t="shared" si="61"/>
        <v>y</v>
      </c>
      <c r="R93" s="85" t="str">
        <f>IF(Countries!C92=$N$2,Countries!B92,"")</f>
        <v>Japan</v>
      </c>
      <c r="S93" s="179"/>
      <c r="T93" s="95"/>
      <c r="U93" s="95"/>
      <c r="V93" s="95"/>
      <c r="W93" s="95"/>
      <c r="X93" s="95"/>
      <c r="Y93" s="95"/>
      <c r="Z93" s="95"/>
      <c r="AA93" s="95"/>
    </row>
    <row r="94" spans="1:32" ht="15.65" customHeight="1" x14ac:dyDescent="0.4">
      <c r="B94" s="398" t="s">
        <v>5199</v>
      </c>
      <c r="C94" s="399"/>
      <c r="D94" s="399"/>
      <c r="E94" s="399"/>
      <c r="F94" s="399"/>
      <c r="G94" s="399"/>
      <c r="H94" s="399"/>
      <c r="I94" s="399"/>
      <c r="J94" s="399"/>
      <c r="K94" s="399"/>
      <c r="L94" s="400"/>
      <c r="N94" s="179"/>
      <c r="O94" s="179"/>
      <c r="P94" s="85"/>
      <c r="Q94" s="181"/>
      <c r="R94" s="85" t="str">
        <f>IF(Countries!C93=$N$2,Countries!B93,"")</f>
        <v/>
      </c>
      <c r="S94" s="179"/>
    </row>
    <row r="95" spans="1:32" ht="15" x14ac:dyDescent="0.4">
      <c r="N95" s="179"/>
      <c r="O95" s="179"/>
      <c r="P95" s="85"/>
      <c r="Q95" s="180"/>
      <c r="R95" s="85" t="str">
        <f>IF(Countries!C94=$N$2,Countries!B94,"")</f>
        <v/>
      </c>
      <c r="S95" s="179" t="str">
        <f>IF(OR(Sectors!C89="Yes",Sectors!C89="Oui",Sectors!C89="Sí",Sectors!C89="Ja",Sectors!C89="是",Sectors!C89="はい",Sectors!C89="Sim"),Sectors!B89,"")</f>
        <v/>
      </c>
    </row>
    <row r="96" spans="1:32" ht="15" hidden="1" x14ac:dyDescent="0.4">
      <c r="N96" s="179"/>
      <c r="O96" s="179"/>
      <c r="P96" s="85"/>
      <c r="Q96" s="180"/>
      <c r="R96" s="85" t="str">
        <f>IF(Countries!C95=$N$2,Countries!B95,"")</f>
        <v/>
      </c>
      <c r="S96" s="179" t="str">
        <f>IF(OR(Sectors!C90="Yes",Sectors!C90="Oui",Sectors!C90="Sí",Sectors!C90="Ja",Sectors!C90="是",Sectors!C90="はい",Sectors!C90="Sim"),Sectors!B90,"")</f>
        <v/>
      </c>
    </row>
    <row r="97" spans="14:19" ht="15" hidden="1" x14ac:dyDescent="0.4">
      <c r="N97" s="179"/>
      <c r="O97" s="179"/>
      <c r="P97" s="85"/>
      <c r="Q97" s="180"/>
      <c r="R97" s="85" t="str">
        <f>IF(Countries!C96=$N$2,Countries!B96,"")</f>
        <v/>
      </c>
      <c r="S97" s="179" t="str">
        <f>IF(OR(Sectors!C91="Yes",Sectors!C91="Oui",Sectors!C91="Sí",Sectors!C91="Ja",Sectors!C91="是",Sectors!C91="はい",Sectors!C91="Sim"),Sectors!B91,"")</f>
        <v/>
      </c>
    </row>
    <row r="98" spans="14:19" ht="15" hidden="1" x14ac:dyDescent="0.4">
      <c r="N98" s="179"/>
      <c r="O98" s="179"/>
      <c r="P98" s="85"/>
      <c r="Q98" s="180"/>
      <c r="R98" s="85" t="str">
        <f>IF(Countries!C97=$N$2,Countries!B97,"")</f>
        <v/>
      </c>
      <c r="S98" s="179" t="str">
        <f>IF(OR(Sectors!C92="Yes",Sectors!C92="Oui",Sectors!C92="Sí",Sectors!C92="Ja",Sectors!C92="是",Sectors!C92="はい",Sectors!C92="Sim"),Sectors!B92,"")</f>
        <v/>
      </c>
    </row>
    <row r="99" spans="14:19" ht="15" hidden="1" x14ac:dyDescent="0.4">
      <c r="N99" s="179"/>
      <c r="O99" s="179"/>
      <c r="P99" s="85"/>
      <c r="Q99" s="180"/>
      <c r="R99" s="85" t="str">
        <f>IF(Countries!C98=$N$2,Countries!B98,"")</f>
        <v/>
      </c>
      <c r="S99" s="179" t="str">
        <f>IF(OR(Sectors!C93="Yes",Sectors!C93="Oui",Sectors!C93="Sí",Sectors!C93="Ja",Sectors!C93="是",Sectors!C93="はい",Sectors!C93="Sim"),Sectors!B93,"")</f>
        <v/>
      </c>
    </row>
    <row r="100" spans="14:19" ht="15" hidden="1" x14ac:dyDescent="0.4">
      <c r="N100" s="179"/>
      <c r="O100" s="179"/>
      <c r="P100" s="85"/>
      <c r="Q100" s="180"/>
      <c r="R100" s="85" t="str">
        <f>IF(Countries!C99=$N$2,Countries!B99,"")</f>
        <v/>
      </c>
      <c r="S100" s="179" t="str">
        <f>IF(OR(Sectors!C94="Yes",Sectors!C94="Oui",Sectors!C94="Sí",Sectors!C94="Ja",Sectors!C94="是",Sectors!C94="はい",Sectors!C94="Sim"),Sectors!B94,"")</f>
        <v/>
      </c>
    </row>
    <row r="101" spans="14:19" ht="15" hidden="1" x14ac:dyDescent="0.4">
      <c r="N101" s="179"/>
      <c r="O101" s="179"/>
      <c r="P101" s="85"/>
      <c r="Q101" s="180"/>
      <c r="R101" s="85" t="str">
        <f>IF(Countries!C100=$N$2,Countries!B100,"")</f>
        <v/>
      </c>
      <c r="S101" s="179" t="str">
        <f>IF(OR(Sectors!C95="Yes",Sectors!C95="Oui",Sectors!C95="Sí",Sectors!C95="Ja",Sectors!C95="是",Sectors!C95="はい",Sectors!C95="Sim"),Sectors!B95,"")</f>
        <v/>
      </c>
    </row>
    <row r="102" spans="14:19" ht="15" hidden="1" x14ac:dyDescent="0.4">
      <c r="N102" s="179"/>
      <c r="O102" s="179"/>
      <c r="P102" s="85"/>
      <c r="Q102" s="180"/>
      <c r="R102" s="85" t="str">
        <f>IF(Countries!C101=$N$2,Countries!B101,"")</f>
        <v/>
      </c>
      <c r="S102" s="179" t="str">
        <f>IF(OR(Sectors!C96="Yes",Sectors!C96="Oui",Sectors!C96="Sí",Sectors!C96="Ja",Sectors!C96="是",Sectors!C96="はい",Sectors!C96="Sim"),Sectors!B96,"")</f>
        <v/>
      </c>
    </row>
    <row r="103" spans="14:19" ht="15" hidden="1" x14ac:dyDescent="0.4">
      <c r="N103" s="179"/>
      <c r="O103" s="179"/>
      <c r="P103" s="85"/>
      <c r="Q103" s="180"/>
      <c r="R103" s="85" t="str">
        <f>IF(Countries!C102=$N$2,Countries!B102,"")</f>
        <v/>
      </c>
      <c r="S103" s="179" t="str">
        <f>IF(OR(Sectors!C97="Yes",Sectors!C97="Oui",Sectors!C97="Sí",Sectors!C97="Ja",Sectors!C97="是",Sectors!C97="はい",Sectors!C97="Sim"),Sectors!B97,"")</f>
        <v/>
      </c>
    </row>
    <row r="104" spans="14:19" ht="15" hidden="1" x14ac:dyDescent="0.4">
      <c r="N104" s="179"/>
      <c r="O104" s="179"/>
      <c r="P104" s="85"/>
      <c r="Q104" s="180"/>
      <c r="R104" s="85" t="str">
        <f>IF(Countries!C103=$N$2,Countries!B103,"")</f>
        <v/>
      </c>
      <c r="S104" s="179" t="str">
        <f>IF(OR(Sectors!C98="Yes",Sectors!C98="Oui",Sectors!C98="Sí",Sectors!C98="Ja",Sectors!C98="是",Sectors!C98="はい",Sectors!C98="Sim"),Sectors!B98,"")</f>
        <v/>
      </c>
    </row>
    <row r="105" spans="14:19" ht="15" hidden="1" x14ac:dyDescent="0.4">
      <c r="N105" s="179"/>
      <c r="O105" s="179"/>
      <c r="P105" s="85"/>
      <c r="Q105" s="180"/>
      <c r="R105" s="85" t="str">
        <f>IF(Countries!C104=$N$2,Countries!B104,"")</f>
        <v/>
      </c>
      <c r="S105" s="179" t="str">
        <f>IF(OR(Sectors!C99="Yes",Sectors!C99="Oui",Sectors!C99="Sí",Sectors!C99="Ja",Sectors!C99="是",Sectors!C99="はい",Sectors!C99="Sim"),Sectors!B99,"")</f>
        <v/>
      </c>
    </row>
    <row r="106" spans="14:19" ht="15" hidden="1" x14ac:dyDescent="0.4">
      <c r="N106" s="179"/>
      <c r="O106" s="179"/>
      <c r="P106" s="85"/>
      <c r="Q106" s="180"/>
      <c r="R106" s="85" t="str">
        <f>IF(Countries!C105=$N$2,Countries!B105,"")</f>
        <v/>
      </c>
      <c r="S106" s="179" t="str">
        <f>IF(OR(Sectors!C100="Yes",Sectors!C100="Oui",Sectors!C100="Sí",Sectors!C100="Ja",Sectors!C100="是",Sectors!C100="はい",Sectors!C100="Sim"),Sectors!B100,"")</f>
        <v/>
      </c>
    </row>
    <row r="107" spans="14:19" ht="15" hidden="1" x14ac:dyDescent="0.4">
      <c r="N107" s="179"/>
      <c r="O107" s="179"/>
      <c r="P107" s="85"/>
      <c r="Q107" s="180"/>
      <c r="R107" s="85" t="str">
        <f>IF(Countries!C106=$N$2,Countries!B106,"")</f>
        <v/>
      </c>
      <c r="S107" s="179" t="str">
        <f>IF(OR(Sectors!C101="Yes",Sectors!C101="Oui",Sectors!C101="Sí",Sectors!C101="Ja",Sectors!C101="是",Sectors!C101="はい",Sectors!C101="Sim"),Sectors!B101,"")</f>
        <v/>
      </c>
    </row>
    <row r="108" spans="14:19" ht="15" hidden="1" x14ac:dyDescent="0.4">
      <c r="N108" s="179"/>
      <c r="O108" s="179"/>
      <c r="P108" s="85"/>
      <c r="Q108" s="180"/>
      <c r="R108" s="85" t="str">
        <f>IF(Countries!C107=$N$2,Countries!B107,"")</f>
        <v/>
      </c>
      <c r="S108" s="179" t="str">
        <f>IF(OR(Sectors!C102="Yes",Sectors!C102="Oui",Sectors!C102="Sí",Sectors!C102="Ja",Sectors!C102="是",Sectors!C102="はい",Sectors!C102="Sim"),Sectors!B102,"")</f>
        <v/>
      </c>
    </row>
    <row r="109" spans="14:19" ht="15" hidden="1" x14ac:dyDescent="0.4">
      <c r="N109" s="179"/>
      <c r="O109" s="179"/>
      <c r="P109" s="85"/>
      <c r="Q109" s="180"/>
      <c r="R109" s="85" t="str">
        <f>IF(Countries!C108=$N$2,Countries!B108,"")</f>
        <v/>
      </c>
      <c r="S109" s="179" t="str">
        <f>IF(OR(Sectors!C103="Yes",Sectors!C103="Oui",Sectors!C103="Sí",Sectors!C103="Ja",Sectors!C103="是",Sectors!C103="はい",Sectors!C103="Sim"),Sectors!B103,"")</f>
        <v/>
      </c>
    </row>
    <row r="110" spans="14:19" ht="15" hidden="1" x14ac:dyDescent="0.4">
      <c r="N110" s="179"/>
      <c r="O110" s="179"/>
      <c r="P110" s="85"/>
      <c r="Q110" s="180"/>
      <c r="R110" s="85" t="str">
        <f>IF(Countries!C109=$N$2,Countries!B109,"")</f>
        <v/>
      </c>
      <c r="S110" s="179" t="str">
        <f>IF(OR(Sectors!C104="Yes",Sectors!C104="Oui",Sectors!C104="Sí",Sectors!C104="Ja",Sectors!C104="是",Sectors!C104="はい",Sectors!C104="Sim"),Sectors!B104,"")</f>
        <v/>
      </c>
    </row>
    <row r="111" spans="14:19" ht="15" hidden="1" x14ac:dyDescent="0.4">
      <c r="N111" s="179"/>
      <c r="O111" s="179"/>
      <c r="P111" s="85"/>
      <c r="Q111" s="180"/>
      <c r="R111" s="85" t="str">
        <f>IF(Countries!C110=$N$2,Countries!B110,"")</f>
        <v/>
      </c>
      <c r="S111" s="179" t="str">
        <f>IF(OR(Sectors!C105="Yes",Sectors!C105="Oui",Sectors!C105="Sí",Sectors!C105="Ja",Sectors!C105="是",Sectors!C105="はい",Sectors!C105="Sim"),Sectors!B105,"")</f>
        <v/>
      </c>
    </row>
    <row r="112" spans="14:19" ht="15" hidden="1" x14ac:dyDescent="0.4">
      <c r="N112" s="179"/>
      <c r="O112" s="179"/>
      <c r="P112" s="85"/>
      <c r="Q112" s="180"/>
      <c r="R112" s="85" t="str">
        <f>IF(Countries!C111=$N$2,Countries!B111,"")</f>
        <v/>
      </c>
      <c r="S112" s="179" t="str">
        <f>IF(OR(Sectors!C106="Yes",Sectors!C106="Oui",Sectors!C106="Sí",Sectors!C106="Ja",Sectors!C106="是",Sectors!C106="はい",Sectors!C106="Sim"),Sectors!B106,"")</f>
        <v/>
      </c>
    </row>
    <row r="113" spans="18:18" ht="15" hidden="1" x14ac:dyDescent="0.4">
      <c r="R113" s="85" t="str">
        <f>IF(Countries!C112=$N$2,Countries!B112,"")</f>
        <v/>
      </c>
    </row>
    <row r="114" spans="18:18" ht="15" hidden="1" x14ac:dyDescent="0.4">
      <c r="R114" s="85" t="str">
        <f>IF(Countries!C113=$N$2,Countries!B113,"")</f>
        <v/>
      </c>
    </row>
    <row r="115" spans="18:18" ht="15" hidden="1" x14ac:dyDescent="0.4">
      <c r="R115" s="85" t="str">
        <f>IF(Countries!C114=$N$2,Countries!B114,"")</f>
        <v/>
      </c>
    </row>
    <row r="116" spans="18:18" ht="15" hidden="1" x14ac:dyDescent="0.4">
      <c r="R116" s="85" t="str">
        <f>IF(Countries!C115=$N$2,Countries!B115,"")</f>
        <v/>
      </c>
    </row>
    <row r="117" spans="18:18" ht="15" hidden="1" x14ac:dyDescent="0.4">
      <c r="R117" s="85" t="str">
        <f>IF(Countries!C116=$N$2,Countries!B116,"")</f>
        <v/>
      </c>
    </row>
    <row r="118" spans="18:18" ht="15" hidden="1" x14ac:dyDescent="0.4">
      <c r="R118" s="85" t="str">
        <f>IF(Countries!C117=$N$2,Countries!B117,"")</f>
        <v/>
      </c>
    </row>
    <row r="119" spans="18:18" ht="15" hidden="1" x14ac:dyDescent="0.4">
      <c r="R119" s="85" t="str">
        <f>IF(Countries!C118=$N$2,Countries!B118,"")</f>
        <v/>
      </c>
    </row>
    <row r="120" spans="18:18" ht="15" hidden="1" x14ac:dyDescent="0.4">
      <c r="R120" s="85" t="str">
        <f>IF(Countries!C119=$N$2,Countries!B119,"")</f>
        <v/>
      </c>
    </row>
    <row r="121" spans="18:18" ht="15" hidden="1" x14ac:dyDescent="0.4">
      <c r="R121" s="85" t="str">
        <f>IF(Countries!C120=$N$2,Countries!B120,"")</f>
        <v/>
      </c>
    </row>
    <row r="122" spans="18:18" ht="15" hidden="1" x14ac:dyDescent="0.4">
      <c r="R122" s="85" t="str">
        <f>IF(Countries!C121=$N$2,Countries!B121,"")</f>
        <v/>
      </c>
    </row>
    <row r="123" spans="18:18" ht="15" hidden="1" x14ac:dyDescent="0.4">
      <c r="R123" s="85" t="str">
        <f>IF(Countries!C122=$N$2,Countries!B122,"")</f>
        <v/>
      </c>
    </row>
    <row r="124" spans="18:18" ht="15" hidden="1" x14ac:dyDescent="0.4">
      <c r="R124" s="85" t="str">
        <f>IF(Countries!C123=$N$2,Countries!B123,"")</f>
        <v/>
      </c>
    </row>
    <row r="125" spans="18:18" ht="15" hidden="1" x14ac:dyDescent="0.4">
      <c r="R125" s="85" t="str">
        <f>IF(Countries!C124=$N$2,Countries!B124,"")</f>
        <v/>
      </c>
    </row>
    <row r="126" spans="18:18" ht="15" hidden="1" x14ac:dyDescent="0.4">
      <c r="R126" s="85" t="str">
        <f>IF(Countries!C125=$N$2,Countries!B125,"")</f>
        <v/>
      </c>
    </row>
    <row r="127" spans="18:18" ht="15" hidden="1" x14ac:dyDescent="0.4">
      <c r="R127" s="85" t="str">
        <f>IF(Countries!C126=$N$2,Countries!B126,"")</f>
        <v/>
      </c>
    </row>
    <row r="128" spans="18:18" ht="15" hidden="1" x14ac:dyDescent="0.4">
      <c r="R128" s="85" t="str">
        <f>IF(Countries!C127=$N$2,Countries!B127,"")</f>
        <v/>
      </c>
    </row>
    <row r="129" spans="18:18" ht="15" hidden="1" x14ac:dyDescent="0.4">
      <c r="R129" s="85" t="str">
        <f>IF(Countries!C128=$N$2,Countries!B128,"")</f>
        <v/>
      </c>
    </row>
    <row r="130" spans="18:18" ht="15" hidden="1" x14ac:dyDescent="0.4">
      <c r="R130" s="85" t="str">
        <f>IF(Countries!C129=$N$2,Countries!B129,"")</f>
        <v/>
      </c>
    </row>
    <row r="131" spans="18:18" ht="15" hidden="1" x14ac:dyDescent="0.4">
      <c r="R131" s="85" t="str">
        <f>IF(Countries!C130=$N$2,Countries!B130,"")</f>
        <v/>
      </c>
    </row>
    <row r="132" spans="18:18" ht="15" hidden="1" x14ac:dyDescent="0.4">
      <c r="R132" s="85" t="str">
        <f>IF(Countries!C131=$N$2,Countries!B131,"")</f>
        <v/>
      </c>
    </row>
    <row r="133" spans="18:18" ht="15" hidden="1" x14ac:dyDescent="0.4">
      <c r="R133" s="85" t="str">
        <f>IF(Countries!C132=$N$2,Countries!B132,"")</f>
        <v/>
      </c>
    </row>
    <row r="134" spans="18:18" ht="15" hidden="1" x14ac:dyDescent="0.4">
      <c r="R134" s="85" t="str">
        <f>IF(Countries!C133=$N$2,Countries!B133,"")</f>
        <v/>
      </c>
    </row>
    <row r="135" spans="18:18" ht="15" hidden="1" x14ac:dyDescent="0.4">
      <c r="R135" s="85" t="str">
        <f>IF(Countries!C134=$N$2,Countries!B134,"")</f>
        <v/>
      </c>
    </row>
    <row r="136" spans="18:18" ht="15" hidden="1" x14ac:dyDescent="0.4">
      <c r="R136" s="85" t="str">
        <f>IF(Countries!C135=$N$2,Countries!B135,"")</f>
        <v/>
      </c>
    </row>
    <row r="137" spans="18:18" ht="15" hidden="1" x14ac:dyDescent="0.4">
      <c r="R137" s="85" t="str">
        <f>IF(Countries!C136=$N$2,Countries!B136,"")</f>
        <v/>
      </c>
    </row>
    <row r="138" spans="18:18" ht="15" hidden="1" x14ac:dyDescent="0.4">
      <c r="R138" s="85" t="str">
        <f>IF(Countries!C137=$N$2,Countries!B137,"")</f>
        <v/>
      </c>
    </row>
    <row r="139" spans="18:18" ht="15" hidden="1" x14ac:dyDescent="0.4">
      <c r="R139" s="85" t="str">
        <f>IF(Countries!C138=$N$2,Countries!B138,"")</f>
        <v/>
      </c>
    </row>
    <row r="140" spans="18:18" ht="15" hidden="1" x14ac:dyDescent="0.4">
      <c r="R140" s="85" t="str">
        <f>IF(Countries!C139=$N$2,Countries!B139,"")</f>
        <v/>
      </c>
    </row>
    <row r="141" spans="18:18" ht="15" hidden="1" x14ac:dyDescent="0.4">
      <c r="R141" s="85" t="str">
        <f>IF(Countries!C140=$N$2,Countries!B140,"")</f>
        <v/>
      </c>
    </row>
    <row r="142" spans="18:18" ht="15" hidden="1" x14ac:dyDescent="0.4">
      <c r="R142" s="85" t="str">
        <f>IF(Countries!C141=$N$2,Countries!B141,"")</f>
        <v/>
      </c>
    </row>
    <row r="143" spans="18:18" ht="15" hidden="1" x14ac:dyDescent="0.4">
      <c r="R143" s="85" t="str">
        <f>IF(Countries!C142=$N$2,Countries!B142,"")</f>
        <v/>
      </c>
    </row>
    <row r="144" spans="18:18" ht="15" hidden="1" x14ac:dyDescent="0.4">
      <c r="R144" s="85" t="str">
        <f>IF(Countries!C143=$N$2,Countries!B143,"")</f>
        <v/>
      </c>
    </row>
    <row r="145" spans="18:18" ht="15" hidden="1" x14ac:dyDescent="0.4">
      <c r="R145" s="85" t="str">
        <f>IF(Countries!C144=$N$2,Countries!B144,"")</f>
        <v/>
      </c>
    </row>
    <row r="146" spans="18:18" ht="15" hidden="1" x14ac:dyDescent="0.4">
      <c r="R146" s="85" t="str">
        <f>IF(Countries!C145=$N$2,Countries!B145,"")</f>
        <v/>
      </c>
    </row>
    <row r="147" spans="18:18" ht="15" hidden="1" x14ac:dyDescent="0.4">
      <c r="R147" s="85" t="str">
        <f>IF(Countries!C146=$N$2,Countries!B146,"")</f>
        <v/>
      </c>
    </row>
    <row r="148" spans="18:18" ht="15" hidden="1" x14ac:dyDescent="0.4">
      <c r="R148" s="85" t="str">
        <f>IF(Countries!C147=$N$2,Countries!B147,"")</f>
        <v/>
      </c>
    </row>
    <row r="149" spans="18:18" ht="15" hidden="1" x14ac:dyDescent="0.4">
      <c r="R149" s="85" t="str">
        <f>IF(Countries!C148=$N$2,Countries!B148,"")</f>
        <v/>
      </c>
    </row>
    <row r="150" spans="18:18" ht="15" hidden="1" x14ac:dyDescent="0.4">
      <c r="R150" s="85" t="str">
        <f>IF(Countries!C149=$N$2,Countries!B149,"")</f>
        <v/>
      </c>
    </row>
    <row r="151" spans="18:18" ht="15" hidden="1" x14ac:dyDescent="0.4">
      <c r="R151" s="85" t="str">
        <f>IF(Countries!C150=$N$2,Countries!B150,"")</f>
        <v/>
      </c>
    </row>
    <row r="152" spans="18:18" ht="15" hidden="1" x14ac:dyDescent="0.4">
      <c r="R152" s="85" t="str">
        <f>IF(Countries!C151=$N$2,Countries!B151,"")</f>
        <v/>
      </c>
    </row>
    <row r="153" spans="18:18" ht="15" hidden="1" x14ac:dyDescent="0.4">
      <c r="R153" s="85" t="str">
        <f>IF(Countries!C152=$N$2,Countries!B152,"")</f>
        <v/>
      </c>
    </row>
    <row r="154" spans="18:18" ht="15" hidden="1" x14ac:dyDescent="0.4">
      <c r="R154" s="85" t="str">
        <f>IF(Countries!C153=$N$2,Countries!B153,"")</f>
        <v/>
      </c>
    </row>
    <row r="155" spans="18:18" ht="15" hidden="1" x14ac:dyDescent="0.4">
      <c r="R155" s="85" t="str">
        <f>IF(Countries!C154=$N$2,Countries!B154,"")</f>
        <v/>
      </c>
    </row>
    <row r="156" spans="18:18" ht="15" hidden="1" x14ac:dyDescent="0.4">
      <c r="R156" s="85" t="str">
        <f>IF(Countries!C155=$N$2,Countries!B155,"")</f>
        <v/>
      </c>
    </row>
    <row r="157" spans="18:18" ht="15" hidden="1" x14ac:dyDescent="0.4">
      <c r="R157" s="85" t="str">
        <f>IF(Countries!C156=$N$2,Countries!B156,"")</f>
        <v/>
      </c>
    </row>
    <row r="158" spans="18:18" ht="15" hidden="1" x14ac:dyDescent="0.4">
      <c r="R158" s="85" t="str">
        <f>IF(Countries!C157=$N$2,Countries!B157,"")</f>
        <v/>
      </c>
    </row>
    <row r="159" spans="18:18" ht="15" hidden="1" x14ac:dyDescent="0.4">
      <c r="R159" s="85" t="str">
        <f>IF(Countries!C158=$N$2,Countries!B158,"")</f>
        <v/>
      </c>
    </row>
    <row r="160" spans="18:18" ht="15" hidden="1" x14ac:dyDescent="0.4">
      <c r="R160" s="85" t="str">
        <f>IF(Countries!C159=$N$2,Countries!B159,"")</f>
        <v/>
      </c>
    </row>
    <row r="161" spans="18:18" ht="15" hidden="1" x14ac:dyDescent="0.4">
      <c r="R161" s="85" t="str">
        <f>IF(Countries!C160=$N$2,Countries!B160,"")</f>
        <v/>
      </c>
    </row>
    <row r="162" spans="18:18" ht="15" hidden="1" x14ac:dyDescent="0.4">
      <c r="R162" s="85" t="str">
        <f>IF(Countries!C161=$N$2,Countries!B161,"")</f>
        <v/>
      </c>
    </row>
    <row r="163" spans="18:18" ht="15" hidden="1" x14ac:dyDescent="0.4">
      <c r="R163" s="85" t="str">
        <f>IF(Countries!C162=$N$2,Countries!B162,"")</f>
        <v/>
      </c>
    </row>
    <row r="164" spans="18:18" ht="15" hidden="1" x14ac:dyDescent="0.4">
      <c r="R164" s="85" t="str">
        <f>IF(Countries!C163=$N$2,Countries!B163,"")</f>
        <v/>
      </c>
    </row>
    <row r="165" spans="18:18" ht="15" hidden="1" x14ac:dyDescent="0.4">
      <c r="R165" s="85" t="str">
        <f>IF(Countries!C164=$N$2,Countries!B164,"")</f>
        <v/>
      </c>
    </row>
    <row r="166" spans="18:18" ht="15" hidden="1" x14ac:dyDescent="0.4">
      <c r="R166" s="85" t="str">
        <f>IF(Countries!C165=$N$2,Countries!B165,"")</f>
        <v/>
      </c>
    </row>
    <row r="167" spans="18:18" ht="15" hidden="1" x14ac:dyDescent="0.4">
      <c r="R167" s="85" t="str">
        <f>IF(Countries!C166=$N$2,Countries!B166,"")</f>
        <v/>
      </c>
    </row>
    <row r="168" spans="18:18" ht="15" hidden="1" x14ac:dyDescent="0.4">
      <c r="R168" s="85" t="str">
        <f>IF(Countries!C167=$N$2,Countries!B167,"")</f>
        <v/>
      </c>
    </row>
    <row r="169" spans="18:18" ht="15" hidden="1" x14ac:dyDescent="0.4">
      <c r="R169" s="85" t="str">
        <f>IF(Countries!C168=$N$2,Countries!B168,"")</f>
        <v/>
      </c>
    </row>
    <row r="170" spans="18:18" ht="15" hidden="1" x14ac:dyDescent="0.4">
      <c r="R170" s="85" t="str">
        <f>IF(Countries!C169=$N$2,Countries!B169,"")</f>
        <v/>
      </c>
    </row>
    <row r="171" spans="18:18" ht="15" hidden="1" x14ac:dyDescent="0.4">
      <c r="R171" s="85" t="str">
        <f>IF(Countries!C170=$N$2,Countries!B170,"")</f>
        <v/>
      </c>
    </row>
    <row r="172" spans="18:18" ht="15" hidden="1" x14ac:dyDescent="0.4">
      <c r="R172" s="85" t="str">
        <f>IF(Countries!C171=$N$2,Countries!B171,"")</f>
        <v/>
      </c>
    </row>
    <row r="173" spans="18:18" ht="15" hidden="1" x14ac:dyDescent="0.4">
      <c r="R173" s="85" t="str">
        <f>IF(Countries!C172=$N$2,Countries!B172,"")</f>
        <v/>
      </c>
    </row>
    <row r="174" spans="18:18" ht="15" hidden="1" x14ac:dyDescent="0.4">
      <c r="R174" s="85" t="str">
        <f>IF(Countries!C173=$N$2,Countries!B173,"")</f>
        <v/>
      </c>
    </row>
    <row r="175" spans="18:18" ht="15" hidden="1" x14ac:dyDescent="0.4">
      <c r="R175" s="85" t="str">
        <f>IF(Countries!C174=$N$2,Countries!B174,"")</f>
        <v/>
      </c>
    </row>
    <row r="176" spans="18:18" ht="15" hidden="1" x14ac:dyDescent="0.4">
      <c r="R176" s="85" t="str">
        <f>IF(Countries!C175=$N$2,Countries!B175,"")</f>
        <v/>
      </c>
    </row>
    <row r="177" spans="18:18" ht="15" hidden="1" x14ac:dyDescent="0.4">
      <c r="R177" s="85" t="str">
        <f>IF(Countries!C176=$N$2,Countries!B176,"")</f>
        <v/>
      </c>
    </row>
    <row r="178" spans="18:18" ht="15" hidden="1" x14ac:dyDescent="0.4">
      <c r="R178" s="85" t="str">
        <f>IF(Countries!C177=$N$2,Countries!B177,"")</f>
        <v/>
      </c>
    </row>
    <row r="179" spans="18:18" ht="15" hidden="1" x14ac:dyDescent="0.4">
      <c r="R179" s="85" t="str">
        <f>IF(Countries!C178=$N$2,Countries!B178,"")</f>
        <v/>
      </c>
    </row>
    <row r="180" spans="18:18" ht="15" hidden="1" x14ac:dyDescent="0.4">
      <c r="R180" s="85" t="str">
        <f>IF(Countries!C179=$N$2,Countries!B179,"")</f>
        <v/>
      </c>
    </row>
    <row r="181" spans="18:18" ht="15" hidden="1" x14ac:dyDescent="0.4">
      <c r="R181" s="85" t="str">
        <f>IF(Countries!C180=$N$2,Countries!B180,"")</f>
        <v/>
      </c>
    </row>
    <row r="182" spans="18:18" ht="15" hidden="1" x14ac:dyDescent="0.4">
      <c r="R182" s="85" t="str">
        <f>IF(Countries!C181=$N$2,Countries!B181,"")</f>
        <v>Taiwan</v>
      </c>
    </row>
    <row r="183" spans="18:18" ht="15" hidden="1" x14ac:dyDescent="0.4">
      <c r="R183" s="85" t="str">
        <f>IF(Countries!C182=$N$2,Countries!B182,"")</f>
        <v/>
      </c>
    </row>
    <row r="184" spans="18:18" ht="15" hidden="1" x14ac:dyDescent="0.4">
      <c r="R184" s="85" t="str">
        <f>IF(Countries!C183=$N$2,Countries!B183,"")</f>
        <v/>
      </c>
    </row>
    <row r="185" spans="18:18" ht="15" hidden="1" x14ac:dyDescent="0.4">
      <c r="R185" s="85" t="str">
        <f>IF(Countries!C184=$N$2,Countries!B184,"")</f>
        <v/>
      </c>
    </row>
    <row r="186" spans="18:18" ht="15" hidden="1" x14ac:dyDescent="0.4">
      <c r="R186" s="85" t="str">
        <f>IF(Countries!C185=$N$2,Countries!B185,"")</f>
        <v/>
      </c>
    </row>
    <row r="187" spans="18:18" ht="15" hidden="1" x14ac:dyDescent="0.4">
      <c r="R187" s="85" t="str">
        <f>IF(Countries!C186=$N$2,Countries!B186,"")</f>
        <v/>
      </c>
    </row>
    <row r="188" spans="18:18" ht="15" hidden="1" x14ac:dyDescent="0.4">
      <c r="R188" s="85" t="str">
        <f>IF(Countries!C187=$N$2,Countries!B187,"")</f>
        <v/>
      </c>
    </row>
    <row r="189" spans="18:18" ht="15" hidden="1" x14ac:dyDescent="0.4">
      <c r="R189" s="85" t="str">
        <f>IF(Countries!C188=$N$2,Countries!B188,"")</f>
        <v/>
      </c>
    </row>
    <row r="190" spans="18:18" ht="15" hidden="1" x14ac:dyDescent="0.4">
      <c r="R190" s="85" t="str">
        <f>IF(Countries!C189=$N$2,Countries!B189,"")</f>
        <v/>
      </c>
    </row>
    <row r="191" spans="18:18" ht="15" hidden="1" x14ac:dyDescent="0.4">
      <c r="R191" s="85" t="str">
        <f>IF(Countries!C190=$N$2,Countries!B190,"")</f>
        <v/>
      </c>
    </row>
    <row r="192" spans="18:18" ht="15" hidden="1" x14ac:dyDescent="0.4">
      <c r="R192" s="85" t="str">
        <f>IF(Countries!C191=$N$2,Countries!B191,"")</f>
        <v/>
      </c>
    </row>
    <row r="193" spans="18:18" ht="15" hidden="1" x14ac:dyDescent="0.4">
      <c r="R193" s="85" t="str">
        <f>IF(Countries!C192=$N$2,Countries!B192,"")</f>
        <v/>
      </c>
    </row>
    <row r="194" spans="18:18" ht="15" hidden="1" x14ac:dyDescent="0.4">
      <c r="R194" s="85" t="str">
        <f>IF(Countries!C193=$N$2,Countries!B193,"")</f>
        <v/>
      </c>
    </row>
    <row r="195" spans="18:18" ht="15" hidden="1" x14ac:dyDescent="0.4">
      <c r="R195" s="85" t="str">
        <f>IF(Countries!C194=$N$2,Countries!B194,"")</f>
        <v/>
      </c>
    </row>
    <row r="196" spans="18:18" ht="15" hidden="1" x14ac:dyDescent="0.4">
      <c r="R196" s="85" t="str">
        <f>IF(Countries!C195=$N$2,Countries!B195,"")</f>
        <v/>
      </c>
    </row>
    <row r="197" spans="18:18" ht="15" hidden="1" x14ac:dyDescent="0.4">
      <c r="R197" s="85" t="str">
        <f>IF(Countries!C196=$N$2,Countries!B196,"")</f>
        <v/>
      </c>
    </row>
    <row r="198" spans="18:18" ht="15" hidden="1" x14ac:dyDescent="0.4">
      <c r="R198" s="85" t="str">
        <f>IF(Countries!C197=$N$2,Countries!B197,"")</f>
        <v>United States of America</v>
      </c>
    </row>
    <row r="199" spans="18:18" ht="15" hidden="1" x14ac:dyDescent="0.4">
      <c r="R199" s="85" t="str">
        <f>IF(Countries!C198=$N$2,Countries!B198,"")</f>
        <v/>
      </c>
    </row>
    <row r="200" spans="18:18" ht="15" hidden="1" x14ac:dyDescent="0.4">
      <c r="R200" s="85" t="str">
        <f>IF(Countries!C199=$N$2,Countries!B199,"")</f>
        <v/>
      </c>
    </row>
    <row r="201" spans="18:18" ht="15" hidden="1" x14ac:dyDescent="0.4">
      <c r="R201" s="85" t="str">
        <f>IF(Countries!C200=$N$2,Countries!B200,"")</f>
        <v/>
      </c>
    </row>
    <row r="202" spans="18:18" ht="15" hidden="1" x14ac:dyDescent="0.4">
      <c r="R202" s="85" t="str">
        <f>IF(Countries!C201=$N$2,Countries!B201,"")</f>
        <v/>
      </c>
    </row>
    <row r="203" spans="18:18" ht="15" hidden="1" x14ac:dyDescent="0.4">
      <c r="R203" s="85" t="str">
        <f>IF(Countries!C202=$N$2,Countries!B202,"")</f>
        <v/>
      </c>
    </row>
    <row r="204" spans="18:18" ht="15" hidden="1" x14ac:dyDescent="0.4">
      <c r="R204" s="85" t="str">
        <f>IF(Countries!C203=$N$2,Countries!B203,"")</f>
        <v/>
      </c>
    </row>
    <row r="205" spans="18:18" ht="15" hidden="1" x14ac:dyDescent="0.4">
      <c r="R205" s="85" t="str">
        <f>IF(Countries!C204=$N$2,Countries!B204,"")</f>
        <v/>
      </c>
    </row>
    <row r="206" spans="18:18" ht="15" hidden="1" x14ac:dyDescent="0.4">
      <c r="R206" s="85" t="str">
        <f>IF(Countries!C205=$N$2,Countries!B205,"")</f>
        <v/>
      </c>
    </row>
    <row r="207" spans="18:18" ht="15" hidden="1" x14ac:dyDescent="0.4">
      <c r="R207" s="85"/>
    </row>
    <row r="208" spans="18:18" ht="15" hidden="1" x14ac:dyDescent="0.4">
      <c r="R208" s="85"/>
    </row>
    <row r="209" spans="18:18" ht="15" hidden="1" x14ac:dyDescent="0.4">
      <c r="R209" s="85"/>
    </row>
    <row r="210" spans="18:18" ht="15" hidden="1" x14ac:dyDescent="0.4">
      <c r="R210" s="85"/>
    </row>
    <row r="211" spans="18:18" ht="15" hidden="1" x14ac:dyDescent="0.4">
      <c r="R211" s="85"/>
    </row>
    <row r="212" spans="18:18" ht="15" hidden="1" x14ac:dyDescent="0.4">
      <c r="R212" s="85"/>
    </row>
    <row r="213" spans="18:18" ht="15" hidden="1" x14ac:dyDescent="0.4">
      <c r="R213" s="85"/>
    </row>
    <row r="214" spans="18:18" ht="15" hidden="1" x14ac:dyDescent="0.4">
      <c r="R214" s="85"/>
    </row>
    <row r="215" spans="18:18" ht="15" hidden="1" x14ac:dyDescent="0.4">
      <c r="R215" s="85"/>
    </row>
    <row r="216" spans="18:18" ht="15" hidden="1" x14ac:dyDescent="0.4">
      <c r="R216" s="85"/>
    </row>
    <row r="217" spans="18:18" ht="15" hidden="1" x14ac:dyDescent="0.4">
      <c r="R217" s="85"/>
    </row>
    <row r="218" spans="18:18" ht="15" hidden="1" x14ac:dyDescent="0.4">
      <c r="R218" s="85"/>
    </row>
    <row r="219" spans="18:18" ht="15" hidden="1" x14ac:dyDescent="0.4">
      <c r="R219" s="85"/>
    </row>
    <row r="220" spans="18:18" ht="15" hidden="1" x14ac:dyDescent="0.4">
      <c r="R220" s="85"/>
    </row>
    <row r="221" spans="18:18" ht="15" hidden="1" x14ac:dyDescent="0.4">
      <c r="R221" s="85"/>
    </row>
    <row r="222" spans="18:18" ht="15" hidden="1" x14ac:dyDescent="0.4">
      <c r="R222" s="85"/>
    </row>
    <row r="223" spans="18:18" ht="15" hidden="1" x14ac:dyDescent="0.4">
      <c r="R223" s="85"/>
    </row>
    <row r="224" spans="18:18" ht="15" hidden="1" x14ac:dyDescent="0.4">
      <c r="R224" s="85"/>
    </row>
    <row r="225" spans="18:18" ht="15" hidden="1" x14ac:dyDescent="0.4">
      <c r="R225" s="85"/>
    </row>
    <row r="226" spans="18:18" ht="15" hidden="1" x14ac:dyDescent="0.4">
      <c r="R226" s="85"/>
    </row>
    <row r="227" spans="18:18" ht="15" hidden="1" x14ac:dyDescent="0.4">
      <c r="R227" s="85"/>
    </row>
    <row r="228" spans="18:18" ht="15" hidden="1" x14ac:dyDescent="0.4">
      <c r="R228" s="85"/>
    </row>
    <row r="229" spans="18:18" ht="15" hidden="1" x14ac:dyDescent="0.4">
      <c r="R229" s="85"/>
    </row>
    <row r="230" spans="18:18" ht="15" hidden="1" x14ac:dyDescent="0.4">
      <c r="R230" s="85"/>
    </row>
    <row r="231" spans="18:18" ht="15" hidden="1" x14ac:dyDescent="0.4">
      <c r="R231" s="85"/>
    </row>
    <row r="232" spans="18:18" ht="15" hidden="1" x14ac:dyDescent="0.4">
      <c r="R232" s="85"/>
    </row>
    <row r="233" spans="18:18" ht="15" hidden="1" x14ac:dyDescent="0.4">
      <c r="R233" s="85"/>
    </row>
    <row r="234" spans="18:18" ht="15" hidden="1" x14ac:dyDescent="0.4">
      <c r="R234" s="85"/>
    </row>
    <row r="235" spans="18:18" ht="15" hidden="1" x14ac:dyDescent="0.4">
      <c r="R235" s="85"/>
    </row>
    <row r="236" spans="18:18" ht="15" hidden="1" x14ac:dyDescent="0.4">
      <c r="R236" s="85"/>
    </row>
    <row r="237" spans="18:18" ht="15" hidden="1" x14ac:dyDescent="0.4">
      <c r="R237" s="85"/>
    </row>
    <row r="238" spans="18:18" ht="15" hidden="1" x14ac:dyDescent="0.4">
      <c r="R238" s="85"/>
    </row>
    <row r="239" spans="18:18" ht="15" hidden="1" x14ac:dyDescent="0.4">
      <c r="R239" s="85"/>
    </row>
    <row r="240" spans="18:18" ht="15" hidden="1" x14ac:dyDescent="0.4">
      <c r="R240" s="85"/>
    </row>
    <row r="241" spans="18:18" ht="15" hidden="1" x14ac:dyDescent="0.4">
      <c r="R241" s="85"/>
    </row>
    <row r="242" spans="18:18" ht="15" hidden="1" x14ac:dyDescent="0.4">
      <c r="R242" s="85"/>
    </row>
    <row r="243" spans="18:18" ht="15" hidden="1" x14ac:dyDescent="0.4">
      <c r="R243" s="85"/>
    </row>
    <row r="244" spans="18:18" ht="15" hidden="1" x14ac:dyDescent="0.4">
      <c r="R244" s="85"/>
    </row>
    <row r="245" spans="18:18" ht="15" hidden="1" x14ac:dyDescent="0.4">
      <c r="R245" s="85"/>
    </row>
    <row r="246" spans="18:18" ht="15" hidden="1" x14ac:dyDescent="0.4">
      <c r="R246" s="85"/>
    </row>
    <row r="247" spans="18:18" ht="15" hidden="1" x14ac:dyDescent="0.4">
      <c r="R247" s="85"/>
    </row>
    <row r="248" spans="18:18" ht="15" hidden="1" x14ac:dyDescent="0.4">
      <c r="R248" s="85"/>
    </row>
    <row r="249" spans="18:18" ht="15" hidden="1" x14ac:dyDescent="0.4">
      <c r="R249" s="85"/>
    </row>
    <row r="250" spans="18:18" ht="15" hidden="1" x14ac:dyDescent="0.4">
      <c r="R250" s="85"/>
    </row>
    <row r="251" spans="18:18" ht="15" hidden="1" x14ac:dyDescent="0.4">
      <c r="R251" s="85"/>
    </row>
    <row r="252" spans="18:18" ht="15" hidden="1" x14ac:dyDescent="0.4">
      <c r="R252" s="85"/>
    </row>
    <row r="253" spans="18:18" ht="15" hidden="1" x14ac:dyDescent="0.4">
      <c r="R253" s="85"/>
    </row>
    <row r="254" spans="18:18" ht="15" hidden="1" x14ac:dyDescent="0.4">
      <c r="R254" s="85"/>
    </row>
    <row r="255" spans="18:18" ht="15" hidden="1" x14ac:dyDescent="0.4">
      <c r="R255" s="85"/>
    </row>
    <row r="256" spans="18:18" ht="15" hidden="1" x14ac:dyDescent="0.4">
      <c r="R256" s="85"/>
    </row>
    <row r="257" spans="18:18" ht="15" hidden="1" x14ac:dyDescent="0.4">
      <c r="R257" s="85"/>
    </row>
    <row r="258" spans="18:18" ht="15" hidden="1" x14ac:dyDescent="0.4">
      <c r="R258" s="85"/>
    </row>
    <row r="259" spans="18:18" ht="15" hidden="1" x14ac:dyDescent="0.4">
      <c r="R259" s="85"/>
    </row>
    <row r="260" spans="18:18" ht="15" hidden="1" x14ac:dyDescent="0.4">
      <c r="R260" s="85"/>
    </row>
    <row r="261" spans="18:18" ht="15" hidden="1" x14ac:dyDescent="0.4">
      <c r="R261" s="85"/>
    </row>
    <row r="262" spans="18:18" ht="15" hidden="1" x14ac:dyDescent="0.4">
      <c r="R262" s="85"/>
    </row>
    <row r="263" spans="18:18" ht="15" hidden="1" x14ac:dyDescent="0.4">
      <c r="R263" s="85"/>
    </row>
    <row r="264" spans="18:18" ht="15" hidden="1" x14ac:dyDescent="0.4">
      <c r="R264" s="85"/>
    </row>
    <row r="265" spans="18:18" ht="15" hidden="1" x14ac:dyDescent="0.4">
      <c r="R265" s="85"/>
    </row>
    <row r="266" spans="18:18" ht="15" hidden="1" x14ac:dyDescent="0.4">
      <c r="R266" s="85"/>
    </row>
    <row r="267" spans="18:18" ht="15" hidden="1" x14ac:dyDescent="0.4">
      <c r="R267" s="85"/>
    </row>
    <row r="268" spans="18:18" ht="15" hidden="1" x14ac:dyDescent="0.4">
      <c r="R268" s="85"/>
    </row>
    <row r="269" spans="18:18" ht="15" hidden="1" x14ac:dyDescent="0.4">
      <c r="R269" s="85"/>
    </row>
  </sheetData>
  <sheetProtection algorithmName="SHA-512" hashValue="t69HzaZma1IqvBFpqsH46kqT2+OQy3XH2DDn0uY9pfTlupRR3er0zBZ0GB8cJdj8ODCxhQFRAYWNGjNjQpohmg==" saltValue="O4nkMDsvhX5rTZ3UzBpOBw==" spinCount="100000" sheet="1" objects="1" scenarios="1"/>
  <dataConsolidate/>
  <mergeCells count="22">
    <mergeCell ref="B3:L3"/>
    <mergeCell ref="B44:L44"/>
    <mergeCell ref="B63:L63"/>
    <mergeCell ref="B23:J23"/>
    <mergeCell ref="K23:L23"/>
    <mergeCell ref="B4:J4"/>
    <mergeCell ref="K4:L4"/>
    <mergeCell ref="K24:L43"/>
    <mergeCell ref="D32:I32"/>
    <mergeCell ref="D26:I26"/>
    <mergeCell ref="D54:I54"/>
    <mergeCell ref="K5:L22"/>
    <mergeCell ref="B67:L67"/>
    <mergeCell ref="B92:L92"/>
    <mergeCell ref="B94:L94"/>
    <mergeCell ref="B93:C93"/>
    <mergeCell ref="D45:I45"/>
    <mergeCell ref="B82:L82"/>
    <mergeCell ref="B84:L84"/>
    <mergeCell ref="B88:L88"/>
    <mergeCell ref="B90:L90"/>
    <mergeCell ref="D69:I69"/>
  </mergeCells>
  <conditionalFormatting sqref="D5">
    <cfRule type="expression" dxfId="63" priority="12">
      <formula>E5&lt;&gt;""</formula>
    </cfRule>
    <cfRule type="expression" dxfId="62" priority="13">
      <formula>E5=""</formula>
    </cfRule>
  </conditionalFormatting>
  <conditionalFormatting sqref="D8:D15">
    <cfRule type="expression" dxfId="61" priority="322">
      <formula>E8=""</formula>
    </cfRule>
    <cfRule type="expression" dxfId="60" priority="321">
      <formula>E8&lt;&gt;""</formula>
    </cfRule>
  </conditionalFormatting>
  <conditionalFormatting sqref="D16:D20">
    <cfRule type="expression" dxfId="59" priority="11">
      <formula>$Q16="y"</formula>
    </cfRule>
    <cfRule type="expression" dxfId="58" priority="162">
      <formula>$Q16="n"</formula>
    </cfRule>
  </conditionalFormatting>
  <conditionalFormatting sqref="D21:D22">
    <cfRule type="expression" dxfId="57" priority="159">
      <formula>E21=""</formula>
    </cfRule>
    <cfRule type="expression" dxfId="56" priority="158">
      <formula>E21&lt;&gt;""</formula>
    </cfRule>
  </conditionalFormatting>
  <conditionalFormatting sqref="D24:D25 D46:D53 D83 D91">
    <cfRule type="expression" dxfId="55" priority="320">
      <formula>$Q24="n"</formula>
    </cfRule>
    <cfRule type="expression" dxfId="54" priority="319">
      <formula>$Q24="y"</formula>
    </cfRule>
  </conditionalFormatting>
  <conditionalFormatting sqref="D27:D31">
    <cfRule type="expression" dxfId="53" priority="5">
      <formula>$Q27="y"</formula>
    </cfRule>
    <cfRule type="expression" dxfId="52" priority="6">
      <formula>$Q27="n"</formula>
    </cfRule>
  </conditionalFormatting>
  <conditionalFormatting sqref="D33:D43">
    <cfRule type="expression" dxfId="51" priority="3">
      <formula>$Q33="y"</formula>
    </cfRule>
    <cfRule type="expression" dxfId="50" priority="4">
      <formula>$Q33="n"</formula>
    </cfRule>
  </conditionalFormatting>
  <conditionalFormatting sqref="D55:D62">
    <cfRule type="expression" dxfId="49" priority="141">
      <formula>$Q55="y"</formula>
    </cfRule>
    <cfRule type="expression" dxfId="48" priority="142">
      <formula>$Q55="n"</formula>
    </cfRule>
  </conditionalFormatting>
  <conditionalFormatting sqref="D64:D66">
    <cfRule type="expression" dxfId="47" priority="206">
      <formula>$Q64="n"</formula>
    </cfRule>
    <cfRule type="expression" dxfId="46" priority="205">
      <formula>$Q64="y"</formula>
    </cfRule>
  </conditionalFormatting>
  <conditionalFormatting sqref="D68">
    <cfRule type="expression" dxfId="45" priority="314">
      <formula>$Q68="n"</formula>
    </cfRule>
    <cfRule type="expression" dxfId="44" priority="313">
      <formula>$Q68="y"</formula>
    </cfRule>
  </conditionalFormatting>
  <conditionalFormatting sqref="D70">
    <cfRule type="expression" dxfId="43" priority="36">
      <formula>$Q70="y"</formula>
    </cfRule>
    <cfRule type="expression" dxfId="42" priority="37">
      <formula>$Q70="n"</formula>
    </cfRule>
  </conditionalFormatting>
  <conditionalFormatting sqref="D72:D81">
    <cfRule type="expression" dxfId="41" priority="2">
      <formula>$Q72="n"</formula>
    </cfRule>
    <cfRule type="expression" dxfId="40" priority="1">
      <formula>$Q72="y"</formula>
    </cfRule>
  </conditionalFormatting>
  <conditionalFormatting sqref="D79">
    <cfRule type="expression" dxfId="39" priority="1311">
      <formula>$Q80="n"</formula>
    </cfRule>
    <cfRule type="expression" dxfId="38" priority="1310">
      <formula>$Q80="y"</formula>
    </cfRule>
  </conditionalFormatting>
  <conditionalFormatting sqref="D85:D87">
    <cfRule type="expression" dxfId="37" priority="308">
      <formula>$Q85="n"</formula>
    </cfRule>
    <cfRule type="expression" dxfId="36" priority="307">
      <formula>$Q85="y"</formula>
    </cfRule>
  </conditionalFormatting>
  <conditionalFormatting sqref="D89">
    <cfRule type="expression" dxfId="35" priority="7">
      <formula>$Q89="y"</formula>
    </cfRule>
    <cfRule type="expression" dxfId="34" priority="8">
      <formula>$Q89="n"</formula>
    </cfRule>
  </conditionalFormatting>
  <conditionalFormatting sqref="D93">
    <cfRule type="expression" dxfId="33" priority="296">
      <formula>$Q93="n"</formula>
    </cfRule>
    <cfRule type="expression" dxfId="32" priority="295">
      <formula>$Q93="y"</formula>
    </cfRule>
  </conditionalFormatting>
  <conditionalFormatting sqref="G46:G53">
    <cfRule type="expression" dxfId="31" priority="109" stopIfTrue="1">
      <formula>AND(E46="Yes",G46="None selected")</formula>
    </cfRule>
  </conditionalFormatting>
  <conditionalFormatting sqref="G55:G62">
    <cfRule type="expression" dxfId="30" priority="106" stopIfTrue="1">
      <formula>AND(E55="Yes",G55="None selected")</formula>
    </cfRule>
  </conditionalFormatting>
  <conditionalFormatting sqref="G64:G66">
    <cfRule type="expression" dxfId="29" priority="92" stopIfTrue="1">
      <formula>AND(E64="Yes",G64="None selected")</formula>
    </cfRule>
  </conditionalFormatting>
  <conditionalFormatting sqref="G68">
    <cfRule type="expression" dxfId="28" priority="89" stopIfTrue="1">
      <formula>AND(E68="Yes",G68="None selected")</formula>
    </cfRule>
  </conditionalFormatting>
  <conditionalFormatting sqref="G70:G81">
    <cfRule type="expression" dxfId="27" priority="56" stopIfTrue="1">
      <formula>AND(E70="Yes",G70="None selected")</formula>
    </cfRule>
  </conditionalFormatting>
  <conditionalFormatting sqref="G83">
    <cfRule type="expression" dxfId="26" priority="29" stopIfTrue="1">
      <formula>AND(E83="Yes",G83="None selected")</formula>
    </cfRule>
  </conditionalFormatting>
  <conditionalFormatting sqref="G85:G87">
    <cfRule type="expression" dxfId="25" priority="23" stopIfTrue="1">
      <formula>AND(E85="Yes",G85="None selected")</formula>
    </cfRule>
  </conditionalFormatting>
  <conditionalFormatting sqref="G89">
    <cfRule type="expression" dxfId="24" priority="253" stopIfTrue="1">
      <formula>AND(E89="Yes",G89="None selected")</formula>
    </cfRule>
  </conditionalFormatting>
  <conditionalFormatting sqref="G91">
    <cfRule type="expression" dxfId="23" priority="17" stopIfTrue="1">
      <formula>AND(E91="Yes",G91="None selected")</formula>
    </cfRule>
  </conditionalFormatting>
  <conditionalFormatting sqref="G93">
    <cfRule type="expression" dxfId="22" priority="14" stopIfTrue="1">
      <formula>AND(E93="Yes",G93="None selected")</formula>
    </cfRule>
  </conditionalFormatting>
  <conditionalFormatting sqref="H46:H53">
    <cfRule type="expression" dxfId="21" priority="111">
      <formula>OR($G46="File",$G46="URL")</formula>
    </cfRule>
    <cfRule type="expression" dxfId="20" priority="110">
      <formula>$H46&lt;&gt;""</formula>
    </cfRule>
  </conditionalFormatting>
  <conditionalFormatting sqref="H55:H62">
    <cfRule type="expression" dxfId="19" priority="108">
      <formula>OR($G55="File",$G55="URL")</formula>
    </cfRule>
    <cfRule type="expression" dxfId="18" priority="107">
      <formula>$H55&lt;&gt;""</formula>
    </cfRule>
  </conditionalFormatting>
  <conditionalFormatting sqref="H64:H66">
    <cfRule type="expression" dxfId="17" priority="93">
      <formula>$H64&lt;&gt;""</formula>
    </cfRule>
    <cfRule type="expression" dxfId="16" priority="94">
      <formula>OR($G64="File",$G64="URL")</formula>
    </cfRule>
  </conditionalFormatting>
  <conditionalFormatting sqref="H68">
    <cfRule type="expression" dxfId="15" priority="90">
      <formula>$H68&lt;&gt;""</formula>
    </cfRule>
    <cfRule type="expression" dxfId="14" priority="91">
      <formula>OR($G68="File",$G68="URL")</formula>
    </cfRule>
  </conditionalFormatting>
  <conditionalFormatting sqref="H70:H81">
    <cfRule type="expression" dxfId="13" priority="57">
      <formula>$H70&lt;&gt;""</formula>
    </cfRule>
    <cfRule type="expression" dxfId="12" priority="58">
      <formula>OR($G70="File",$G70="URL")</formula>
    </cfRule>
  </conditionalFormatting>
  <conditionalFormatting sqref="H83">
    <cfRule type="expression" dxfId="11" priority="31">
      <formula>OR($G83="File",$G83="URL")</formula>
    </cfRule>
    <cfRule type="expression" dxfId="10" priority="30">
      <formula>$H83&lt;&gt;""</formula>
    </cfRule>
  </conditionalFormatting>
  <conditionalFormatting sqref="H85:H87">
    <cfRule type="expression" dxfId="9" priority="24">
      <formula>$H85&lt;&gt;""</formula>
    </cfRule>
    <cfRule type="expression" dxfId="8" priority="25">
      <formula>OR($G85="File",$G85="URL")</formula>
    </cfRule>
  </conditionalFormatting>
  <conditionalFormatting sqref="H89">
    <cfRule type="expression" dxfId="7" priority="272">
      <formula>$H89&lt;&gt;""</formula>
    </cfRule>
    <cfRule type="expression" dxfId="6" priority="274">
      <formula>OR($G89="File",$G89="URL")</formula>
    </cfRule>
  </conditionalFormatting>
  <conditionalFormatting sqref="H91">
    <cfRule type="expression" dxfId="5" priority="18">
      <formula>$H91&lt;&gt;""</formula>
    </cfRule>
    <cfRule type="expression" dxfId="4" priority="19">
      <formula>OR($G91="File",$G91="URL")</formula>
    </cfRule>
  </conditionalFormatting>
  <conditionalFormatting sqref="H93">
    <cfRule type="expression" dxfId="3" priority="15">
      <formula>$H93&lt;&gt;""</formula>
    </cfRule>
    <cfRule type="expression" dxfId="2" priority="16">
      <formula>OR($G93="File",$G93="URL")</formula>
    </cfRule>
  </conditionalFormatting>
  <conditionalFormatting sqref="L2">
    <cfRule type="cellIs" dxfId="1" priority="334" operator="equal">
      <formula>0</formula>
    </cfRule>
    <cfRule type="expression" dxfId="0" priority="356">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3"/>
  <sheetViews>
    <sheetView zoomScaleNormal="100" zoomScalePageLayoutView="184" workbookViewId="0">
      <pane ySplit="4" topLeftCell="A51" activePane="bottomLeft" state="frozen"/>
      <selection activeCell="B27" sqref="B27"/>
      <selection pane="bottomLeft" activeCell="B52" sqref="B52"/>
    </sheetView>
  </sheetViews>
  <sheetFormatPr defaultColWidth="0" defaultRowHeight="15" zeroHeight="1" x14ac:dyDescent="0.4"/>
  <cols>
    <col min="1" max="1" width="3.7265625" style="23" customWidth="1"/>
    <col min="2" max="2" width="46" style="27" customWidth="1"/>
    <col min="3" max="3" width="71.7265625" style="27" customWidth="1"/>
    <col min="4" max="4" width="23.1796875" style="23" customWidth="1"/>
    <col min="5" max="8" width="15.1796875" style="23" hidden="1" customWidth="1"/>
    <col min="9" max="256" width="15.1796875" style="23" hidden="1"/>
    <col min="257" max="257" width="3.7265625" style="23" hidden="1"/>
    <col min="258" max="258" width="43.7265625" style="23" hidden="1"/>
    <col min="259" max="259" width="32.453125" style="23" hidden="1"/>
    <col min="260" max="260" width="23.1796875" style="23" hidden="1"/>
    <col min="261" max="512" width="15.1796875" style="23" hidden="1"/>
    <col min="513" max="513" width="3.7265625" style="23" hidden="1"/>
    <col min="514" max="514" width="43.7265625" style="23" hidden="1"/>
    <col min="515" max="515" width="32.453125" style="23" hidden="1"/>
    <col min="516" max="516" width="23.1796875" style="23" hidden="1"/>
    <col min="517" max="768" width="15.1796875" style="23" hidden="1"/>
    <col min="769" max="769" width="3.7265625" style="23" hidden="1"/>
    <col min="770" max="770" width="43.7265625" style="23" hidden="1"/>
    <col min="771" max="771" width="32.453125" style="23" hidden="1"/>
    <col min="772" max="772" width="23.1796875" style="23" hidden="1"/>
    <col min="773" max="1024" width="15.1796875" style="23" hidden="1"/>
    <col min="1025" max="1025" width="3.7265625" style="23" hidden="1"/>
    <col min="1026" max="1026" width="43.7265625" style="23" hidden="1"/>
    <col min="1027" max="1027" width="32.453125" style="23" hidden="1"/>
    <col min="1028" max="1028" width="23.1796875" style="23" hidden="1"/>
    <col min="1029" max="1280" width="15.1796875" style="23" hidden="1"/>
    <col min="1281" max="1281" width="3.7265625" style="23" hidden="1"/>
    <col min="1282" max="1282" width="43.7265625" style="23" hidden="1"/>
    <col min="1283" max="1283" width="32.453125" style="23" hidden="1"/>
    <col min="1284" max="1284" width="23.1796875" style="23" hidden="1"/>
    <col min="1285" max="1536" width="15.1796875" style="23" hidden="1"/>
    <col min="1537" max="1537" width="3.7265625" style="23" hidden="1"/>
    <col min="1538" max="1538" width="43.7265625" style="23" hidden="1"/>
    <col min="1539" max="1539" width="32.453125" style="23" hidden="1"/>
    <col min="1540" max="1540" width="23.1796875" style="23" hidden="1"/>
    <col min="1541" max="1792" width="15.1796875" style="23" hidden="1"/>
    <col min="1793" max="1793" width="3.7265625" style="23" hidden="1"/>
    <col min="1794" max="1794" width="43.7265625" style="23" hidden="1"/>
    <col min="1795" max="1795" width="32.453125" style="23" hidden="1"/>
    <col min="1796" max="1796" width="23.1796875" style="23" hidden="1"/>
    <col min="1797" max="2048" width="15.1796875" style="23" hidden="1"/>
    <col min="2049" max="2049" width="3.7265625" style="23" hidden="1"/>
    <col min="2050" max="2050" width="43.7265625" style="23" hidden="1"/>
    <col min="2051" max="2051" width="32.453125" style="23" hidden="1"/>
    <col min="2052" max="2052" width="23.1796875" style="23" hidden="1"/>
    <col min="2053" max="2304" width="15.1796875" style="23" hidden="1"/>
    <col min="2305" max="2305" width="3.7265625" style="23" hidden="1"/>
    <col min="2306" max="2306" width="43.7265625" style="23" hidden="1"/>
    <col min="2307" max="2307" width="32.453125" style="23" hidden="1"/>
    <col min="2308" max="2308" width="23.1796875" style="23" hidden="1"/>
    <col min="2309" max="2560" width="15.1796875" style="23" hidden="1"/>
    <col min="2561" max="2561" width="3.7265625" style="23" hidden="1"/>
    <col min="2562" max="2562" width="43.7265625" style="23" hidden="1"/>
    <col min="2563" max="2563" width="32.453125" style="23" hidden="1"/>
    <col min="2564" max="2564" width="23.1796875" style="23" hidden="1"/>
    <col min="2565" max="2816" width="15.1796875" style="23" hidden="1"/>
    <col min="2817" max="2817" width="3.7265625" style="23" hidden="1"/>
    <col min="2818" max="2818" width="43.7265625" style="23" hidden="1"/>
    <col min="2819" max="2819" width="32.453125" style="23" hidden="1"/>
    <col min="2820" max="2820" width="23.1796875" style="23" hidden="1"/>
    <col min="2821" max="3072" width="15.1796875" style="23" hidden="1"/>
    <col min="3073" max="3073" width="3.7265625" style="23" hidden="1"/>
    <col min="3074" max="3074" width="43.7265625" style="23" hidden="1"/>
    <col min="3075" max="3075" width="32.453125" style="23" hidden="1"/>
    <col min="3076" max="3076" width="23.1796875" style="23" hidden="1"/>
    <col min="3077" max="3328" width="15.1796875" style="23" hidden="1"/>
    <col min="3329" max="3329" width="3.7265625" style="23" hidden="1"/>
    <col min="3330" max="3330" width="43.7265625" style="23" hidden="1"/>
    <col min="3331" max="3331" width="32.453125" style="23" hidden="1"/>
    <col min="3332" max="3332" width="23.1796875" style="23" hidden="1"/>
    <col min="3333" max="3584" width="15.1796875" style="23" hidden="1"/>
    <col min="3585" max="3585" width="3.7265625" style="23" hidden="1"/>
    <col min="3586" max="3586" width="43.7265625" style="23" hidden="1"/>
    <col min="3587" max="3587" width="32.453125" style="23" hidden="1"/>
    <col min="3588" max="3588" width="23.1796875" style="23" hidden="1"/>
    <col min="3589" max="3840" width="15.1796875" style="23" hidden="1"/>
    <col min="3841" max="3841" width="3.7265625" style="23" hidden="1"/>
    <col min="3842" max="3842" width="43.7265625" style="23" hidden="1"/>
    <col min="3843" max="3843" width="32.453125" style="23" hidden="1"/>
    <col min="3844" max="3844" width="23.1796875" style="23" hidden="1"/>
    <col min="3845" max="4096" width="15.1796875" style="23" hidden="1"/>
    <col min="4097" max="4097" width="3.7265625" style="23" hidden="1"/>
    <col min="4098" max="4098" width="43.7265625" style="23" hidden="1"/>
    <col min="4099" max="4099" width="32.453125" style="23" hidden="1"/>
    <col min="4100" max="4100" width="23.1796875" style="23" hidden="1"/>
    <col min="4101" max="4352" width="15.1796875" style="23" hidden="1"/>
    <col min="4353" max="4353" width="3.7265625" style="23" hidden="1"/>
    <col min="4354" max="4354" width="43.7265625" style="23" hidden="1"/>
    <col min="4355" max="4355" width="32.453125" style="23" hidden="1"/>
    <col min="4356" max="4356" width="23.1796875" style="23" hidden="1"/>
    <col min="4357" max="4608" width="15.1796875" style="23" hidden="1"/>
    <col min="4609" max="4609" width="3.7265625" style="23" hidden="1"/>
    <col min="4610" max="4610" width="43.7265625" style="23" hidden="1"/>
    <col min="4611" max="4611" width="32.453125" style="23" hidden="1"/>
    <col min="4612" max="4612" width="23.1796875" style="23" hidden="1"/>
    <col min="4613" max="4864" width="15.1796875" style="23" hidden="1"/>
    <col min="4865" max="4865" width="3.7265625" style="23" hidden="1"/>
    <col min="4866" max="4866" width="43.7265625" style="23" hidden="1"/>
    <col min="4867" max="4867" width="32.453125" style="23" hidden="1"/>
    <col min="4868" max="4868" width="23.1796875" style="23" hidden="1"/>
    <col min="4869" max="5120" width="15.1796875" style="23" hidden="1"/>
    <col min="5121" max="5121" width="3.7265625" style="23" hidden="1"/>
    <col min="5122" max="5122" width="43.7265625" style="23" hidden="1"/>
    <col min="5123" max="5123" width="32.453125" style="23" hidden="1"/>
    <col min="5124" max="5124" width="23.1796875" style="23" hidden="1"/>
    <col min="5125" max="5376" width="15.1796875" style="23" hidden="1"/>
    <col min="5377" max="5377" width="3.7265625" style="23" hidden="1"/>
    <col min="5378" max="5378" width="43.7265625" style="23" hidden="1"/>
    <col min="5379" max="5379" width="32.453125" style="23" hidden="1"/>
    <col min="5380" max="5380" width="23.1796875" style="23" hidden="1"/>
    <col min="5381" max="5632" width="15.1796875" style="23" hidden="1"/>
    <col min="5633" max="5633" width="3.7265625" style="23" hidden="1"/>
    <col min="5634" max="5634" width="43.7265625" style="23" hidden="1"/>
    <col min="5635" max="5635" width="32.453125" style="23" hidden="1"/>
    <col min="5636" max="5636" width="23.1796875" style="23" hidden="1"/>
    <col min="5637" max="5888" width="15.1796875" style="23" hidden="1"/>
    <col min="5889" max="5889" width="3.7265625" style="23" hidden="1"/>
    <col min="5890" max="5890" width="43.7265625" style="23" hidden="1"/>
    <col min="5891" max="5891" width="32.453125" style="23" hidden="1"/>
    <col min="5892" max="5892" width="23.1796875" style="23" hidden="1"/>
    <col min="5893" max="6144" width="15.1796875" style="23" hidden="1"/>
    <col min="6145" max="6145" width="3.7265625" style="23" hidden="1"/>
    <col min="6146" max="6146" width="43.7265625" style="23" hidden="1"/>
    <col min="6147" max="6147" width="32.453125" style="23" hidden="1"/>
    <col min="6148" max="6148" width="23.1796875" style="23" hidden="1"/>
    <col min="6149" max="6400" width="15.1796875" style="23" hidden="1"/>
    <col min="6401" max="6401" width="3.7265625" style="23" hidden="1"/>
    <col min="6402" max="6402" width="43.7265625" style="23" hidden="1"/>
    <col min="6403" max="6403" width="32.453125" style="23" hidden="1"/>
    <col min="6404" max="6404" width="23.1796875" style="23" hidden="1"/>
    <col min="6405" max="6656" width="15.1796875" style="23" hidden="1"/>
    <col min="6657" max="6657" width="3.7265625" style="23" hidden="1"/>
    <col min="6658" max="6658" width="43.7265625" style="23" hidden="1"/>
    <col min="6659" max="6659" width="32.453125" style="23" hidden="1"/>
    <col min="6660" max="6660" width="23.1796875" style="23" hidden="1"/>
    <col min="6661" max="6912" width="15.1796875" style="23" hidden="1"/>
    <col min="6913" max="6913" width="3.7265625" style="23" hidden="1"/>
    <col min="6914" max="6914" width="43.7265625" style="23" hidden="1"/>
    <col min="6915" max="6915" width="32.453125" style="23" hidden="1"/>
    <col min="6916" max="6916" width="23.1796875" style="23" hidden="1"/>
    <col min="6917" max="7168" width="15.1796875" style="23" hidden="1"/>
    <col min="7169" max="7169" width="3.7265625" style="23" hidden="1"/>
    <col min="7170" max="7170" width="43.7265625" style="23" hidden="1"/>
    <col min="7171" max="7171" width="32.453125" style="23" hidden="1"/>
    <col min="7172" max="7172" width="23.1796875" style="23" hidden="1"/>
    <col min="7173" max="7424" width="15.1796875" style="23" hidden="1"/>
    <col min="7425" max="7425" width="3.7265625" style="23" hidden="1"/>
    <col min="7426" max="7426" width="43.7265625" style="23" hidden="1"/>
    <col min="7427" max="7427" width="32.453125" style="23" hidden="1"/>
    <col min="7428" max="7428" width="23.1796875" style="23" hidden="1"/>
    <col min="7429" max="7680" width="15.1796875" style="23" hidden="1"/>
    <col min="7681" max="7681" width="3.7265625" style="23" hidden="1"/>
    <col min="7682" max="7682" width="43.7265625" style="23" hidden="1"/>
    <col min="7683" max="7683" width="32.453125" style="23" hidden="1"/>
    <col min="7684" max="7684" width="23.1796875" style="23" hidden="1"/>
    <col min="7685" max="7936" width="15.1796875" style="23" hidden="1"/>
    <col min="7937" max="7937" width="3.7265625" style="23" hidden="1"/>
    <col min="7938" max="7938" width="43.7265625" style="23" hidden="1"/>
    <col min="7939" max="7939" width="32.453125" style="23" hidden="1"/>
    <col min="7940" max="7940" width="23.1796875" style="23" hidden="1"/>
    <col min="7941" max="8192" width="15.1796875" style="23" hidden="1"/>
    <col min="8193" max="8193" width="3.7265625" style="23" hidden="1"/>
    <col min="8194" max="8194" width="43.7265625" style="23" hidden="1"/>
    <col min="8195" max="8195" width="32.453125" style="23" hidden="1"/>
    <col min="8196" max="8196" width="23.1796875" style="23" hidden="1"/>
    <col min="8197" max="8448" width="15.1796875" style="23" hidden="1"/>
    <col min="8449" max="8449" width="3.7265625" style="23" hidden="1"/>
    <col min="8450" max="8450" width="43.7265625" style="23" hidden="1"/>
    <col min="8451" max="8451" width="32.453125" style="23" hidden="1"/>
    <col min="8452" max="8452" width="23.1796875" style="23" hidden="1"/>
    <col min="8453" max="8704" width="15.1796875" style="23" hidden="1"/>
    <col min="8705" max="8705" width="3.7265625" style="23" hidden="1"/>
    <col min="8706" max="8706" width="43.7265625" style="23" hidden="1"/>
    <col min="8707" max="8707" width="32.453125" style="23" hidden="1"/>
    <col min="8708" max="8708" width="23.1796875" style="23" hidden="1"/>
    <col min="8709" max="8960" width="15.1796875" style="23" hidden="1"/>
    <col min="8961" max="8961" width="3.7265625" style="23" hidden="1"/>
    <col min="8962" max="8962" width="43.7265625" style="23" hidden="1"/>
    <col min="8963" max="8963" width="32.453125" style="23" hidden="1"/>
    <col min="8964" max="8964" width="23.1796875" style="23" hidden="1"/>
    <col min="8965" max="9216" width="15.1796875" style="23" hidden="1"/>
    <col min="9217" max="9217" width="3.7265625" style="23" hidden="1"/>
    <col min="9218" max="9218" width="43.7265625" style="23" hidden="1"/>
    <col min="9219" max="9219" width="32.453125" style="23" hidden="1"/>
    <col min="9220" max="9220" width="23.1796875" style="23" hidden="1"/>
    <col min="9221" max="9472" width="15.1796875" style="23" hidden="1"/>
    <col min="9473" max="9473" width="3.7265625" style="23" hidden="1"/>
    <col min="9474" max="9474" width="43.7265625" style="23" hidden="1"/>
    <col min="9475" max="9475" width="32.453125" style="23" hidden="1"/>
    <col min="9476" max="9476" width="23.1796875" style="23" hidden="1"/>
    <col min="9477" max="9728" width="15.1796875" style="23" hidden="1"/>
    <col min="9729" max="9729" width="3.7265625" style="23" hidden="1"/>
    <col min="9730" max="9730" width="43.7265625" style="23" hidden="1"/>
    <col min="9731" max="9731" width="32.453125" style="23" hidden="1"/>
    <col min="9732" max="9732" width="23.1796875" style="23" hidden="1"/>
    <col min="9733" max="9984" width="15.1796875" style="23" hidden="1"/>
    <col min="9985" max="9985" width="3.7265625" style="23" hidden="1"/>
    <col min="9986" max="9986" width="43.7265625" style="23" hidden="1"/>
    <col min="9987" max="9987" width="32.453125" style="23" hidden="1"/>
    <col min="9988" max="9988" width="23.1796875" style="23" hidden="1"/>
    <col min="9989" max="10240" width="15.1796875" style="23" hidden="1"/>
    <col min="10241" max="10241" width="3.7265625" style="23" hidden="1"/>
    <col min="10242" max="10242" width="43.7265625" style="23" hidden="1"/>
    <col min="10243" max="10243" width="32.453125" style="23" hidden="1"/>
    <col min="10244" max="10244" width="23.1796875" style="23" hidden="1"/>
    <col min="10245" max="10496" width="15.1796875" style="23" hidden="1"/>
    <col min="10497" max="10497" width="3.7265625" style="23" hidden="1"/>
    <col min="10498" max="10498" width="43.7265625" style="23" hidden="1"/>
    <col min="10499" max="10499" width="32.453125" style="23" hidden="1"/>
    <col min="10500" max="10500" width="23.1796875" style="23" hidden="1"/>
    <col min="10501" max="10752" width="15.1796875" style="23" hidden="1"/>
    <col min="10753" max="10753" width="3.7265625" style="23" hidden="1"/>
    <col min="10754" max="10754" width="43.7265625" style="23" hidden="1"/>
    <col min="10755" max="10755" width="32.453125" style="23" hidden="1"/>
    <col min="10756" max="10756" width="23.1796875" style="23" hidden="1"/>
    <col min="10757" max="11008" width="15.1796875" style="23" hidden="1"/>
    <col min="11009" max="11009" width="3.7265625" style="23" hidden="1"/>
    <col min="11010" max="11010" width="43.7265625" style="23" hidden="1"/>
    <col min="11011" max="11011" width="32.453125" style="23" hidden="1"/>
    <col min="11012" max="11012" width="23.1796875" style="23" hidden="1"/>
    <col min="11013" max="11264" width="15.1796875" style="23" hidden="1"/>
    <col min="11265" max="11265" width="3.7265625" style="23" hidden="1"/>
    <col min="11266" max="11266" width="43.7265625" style="23" hidden="1"/>
    <col min="11267" max="11267" width="32.453125" style="23" hidden="1"/>
    <col min="11268" max="11268" width="23.1796875" style="23" hidden="1"/>
    <col min="11269" max="11520" width="15.1796875" style="23" hidden="1"/>
    <col min="11521" max="11521" width="3.7265625" style="23" hidden="1"/>
    <col min="11522" max="11522" width="43.7265625" style="23" hidden="1"/>
    <col min="11523" max="11523" width="32.453125" style="23" hidden="1"/>
    <col min="11524" max="11524" width="23.1796875" style="23" hidden="1"/>
    <col min="11525" max="11776" width="15.1796875" style="23" hidden="1"/>
    <col min="11777" max="11777" width="3.7265625" style="23" hidden="1"/>
    <col min="11778" max="11778" width="43.7265625" style="23" hidden="1"/>
    <col min="11779" max="11779" width="32.453125" style="23" hidden="1"/>
    <col min="11780" max="11780" width="23.1796875" style="23" hidden="1"/>
    <col min="11781" max="12032" width="15.1796875" style="23" hidden="1"/>
    <col min="12033" max="12033" width="3.7265625" style="23" hidden="1"/>
    <col min="12034" max="12034" width="43.7265625" style="23" hidden="1"/>
    <col min="12035" max="12035" width="32.453125" style="23" hidden="1"/>
    <col min="12036" max="12036" width="23.1796875" style="23" hidden="1"/>
    <col min="12037" max="12288" width="15.1796875" style="23" hidden="1"/>
    <col min="12289" max="12289" width="3.7265625" style="23" hidden="1"/>
    <col min="12290" max="12290" width="43.7265625" style="23" hidden="1"/>
    <col min="12291" max="12291" width="32.453125" style="23" hidden="1"/>
    <col min="12292" max="12292" width="23.1796875" style="23" hidden="1"/>
    <col min="12293" max="12544" width="15.1796875" style="23" hidden="1"/>
    <col min="12545" max="12545" width="3.7265625" style="23" hidden="1"/>
    <col min="12546" max="12546" width="43.7265625" style="23" hidden="1"/>
    <col min="12547" max="12547" width="32.453125" style="23" hidden="1"/>
    <col min="12548" max="12548" width="23.1796875" style="23" hidden="1"/>
    <col min="12549" max="12800" width="15.1796875" style="23" hidden="1"/>
    <col min="12801" max="12801" width="3.7265625" style="23" hidden="1"/>
    <col min="12802" max="12802" width="43.7265625" style="23" hidden="1"/>
    <col min="12803" max="12803" width="32.453125" style="23" hidden="1"/>
    <col min="12804" max="12804" width="23.1796875" style="23" hidden="1"/>
    <col min="12805" max="13056" width="15.1796875" style="23" hidden="1"/>
    <col min="13057" max="13057" width="3.7265625" style="23" hidden="1"/>
    <col min="13058" max="13058" width="43.7265625" style="23" hidden="1"/>
    <col min="13059" max="13059" width="32.453125" style="23" hidden="1"/>
    <col min="13060" max="13060" width="23.1796875" style="23" hidden="1"/>
    <col min="13061" max="13312" width="15.1796875" style="23" hidden="1"/>
    <col min="13313" max="13313" width="3.7265625" style="23" hidden="1"/>
    <col min="13314" max="13314" width="43.7265625" style="23" hidden="1"/>
    <col min="13315" max="13315" width="32.453125" style="23" hidden="1"/>
    <col min="13316" max="13316" width="23.1796875" style="23" hidden="1"/>
    <col min="13317" max="13568" width="15.1796875" style="23" hidden="1"/>
    <col min="13569" max="13569" width="3.7265625" style="23" hidden="1"/>
    <col min="13570" max="13570" width="43.7265625" style="23" hidden="1"/>
    <col min="13571" max="13571" width="32.453125" style="23" hidden="1"/>
    <col min="13572" max="13572" width="23.1796875" style="23" hidden="1"/>
    <col min="13573" max="13824" width="15.1796875" style="23" hidden="1"/>
    <col min="13825" max="13825" width="3.7265625" style="23" hidden="1"/>
    <col min="13826" max="13826" width="43.7265625" style="23" hidden="1"/>
    <col min="13827" max="13827" width="32.453125" style="23" hidden="1"/>
    <col min="13828" max="13828" width="23.1796875" style="23" hidden="1"/>
    <col min="13829" max="14080" width="15.1796875" style="23" hidden="1"/>
    <col min="14081" max="14081" width="3.7265625" style="23" hidden="1"/>
    <col min="14082" max="14082" width="43.7265625" style="23" hidden="1"/>
    <col min="14083" max="14083" width="32.453125" style="23" hidden="1"/>
    <col min="14084" max="14084" width="23.1796875" style="23" hidden="1"/>
    <col min="14085" max="14336" width="15.1796875" style="23" hidden="1"/>
    <col min="14337" max="14337" width="3.7265625" style="23" hidden="1"/>
    <col min="14338" max="14338" width="43.7265625" style="23" hidden="1"/>
    <col min="14339" max="14339" width="32.453125" style="23" hidden="1"/>
    <col min="14340" max="14340" width="23.1796875" style="23" hidden="1"/>
    <col min="14341" max="14592" width="15.1796875" style="23" hidden="1"/>
    <col min="14593" max="14593" width="3.7265625" style="23" hidden="1"/>
    <col min="14594" max="14594" width="43.7265625" style="23" hidden="1"/>
    <col min="14595" max="14595" width="32.453125" style="23" hidden="1"/>
    <col min="14596" max="14596" width="23.1796875" style="23" hidden="1"/>
    <col min="14597" max="14848" width="15.1796875" style="23" hidden="1"/>
    <col min="14849" max="14849" width="3.7265625" style="23" hidden="1"/>
    <col min="14850" max="14850" width="43.7265625" style="23" hidden="1"/>
    <col min="14851" max="14851" width="32.453125" style="23" hidden="1"/>
    <col min="14852" max="14852" width="23.1796875" style="23" hidden="1"/>
    <col min="14853" max="15104" width="15.1796875" style="23" hidden="1"/>
    <col min="15105" max="15105" width="3.7265625" style="23" hidden="1"/>
    <col min="15106" max="15106" width="43.7265625" style="23" hidden="1"/>
    <col min="15107" max="15107" width="32.453125" style="23" hidden="1"/>
    <col min="15108" max="15108" width="23.1796875" style="23" hidden="1"/>
    <col min="15109" max="15360" width="15.1796875" style="23" hidden="1"/>
    <col min="15361" max="15361" width="3.7265625" style="23" hidden="1"/>
    <col min="15362" max="15362" width="43.7265625" style="23" hidden="1"/>
    <col min="15363" max="15363" width="32.453125" style="23" hidden="1"/>
    <col min="15364" max="15364" width="23.1796875" style="23" hidden="1"/>
    <col min="15365" max="15616" width="15.1796875" style="23" hidden="1"/>
    <col min="15617" max="15617" width="3.7265625" style="23" hidden="1"/>
    <col min="15618" max="15618" width="43.7265625" style="23" hidden="1"/>
    <col min="15619" max="15619" width="32.453125" style="23" hidden="1"/>
    <col min="15620" max="15620" width="23.1796875" style="23" hidden="1"/>
    <col min="15621" max="15872" width="15.1796875" style="23" hidden="1"/>
    <col min="15873" max="15873" width="3.7265625" style="23" hidden="1"/>
    <col min="15874" max="15874" width="43.7265625" style="23" hidden="1"/>
    <col min="15875" max="15875" width="32.453125" style="23" hidden="1"/>
    <col min="15876" max="15876" width="23.1796875" style="23" hidden="1"/>
    <col min="15877" max="16128" width="15.1796875" style="23" hidden="1"/>
    <col min="16129" max="16129" width="3.7265625" style="23" hidden="1"/>
    <col min="16130" max="16130" width="43.7265625" style="23" hidden="1"/>
    <col min="16131" max="16131" width="32.453125" style="23" hidden="1"/>
    <col min="16132" max="16132" width="23.1796875" style="23" hidden="1"/>
    <col min="16133" max="16384" width="15.1796875" style="23" hidden="1"/>
  </cols>
  <sheetData>
    <row r="1" spans="2:27" x14ac:dyDescent="0.4"/>
    <row r="2" spans="2:27" ht="28.5" customHeight="1" x14ac:dyDescent="0.5">
      <c r="B2" s="379"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80"/>
    </row>
    <row r="3" spans="2:27" ht="40.4" customHeight="1" x14ac:dyDescent="0.4">
      <c r="B3" s="387"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388"/>
    </row>
    <row r="4" spans="2:27" s="20" customFormat="1" ht="53.15" customHeight="1" x14ac:dyDescent="0.4">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542,IF(Declaration!$I$4="French",Languages!B542,IF(Declaration!$I$4="Spanish",Languages!C542,IF(Declaration!$I$4="German",Languages!D542,IF(Declaration!$I$4="Chinese",Languages!E542,IF(Declaration!$I$4="Japanese",Languages!F542,IF(Declaration!$I$4="Portugese",Languages!G542)))))))</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83.25" customHeight="1" x14ac:dyDescent="0.4">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543,IF(Declaration!$I$4="French",Languages!B543,IF(Declaration!$I$4="Spanish",Languages!C543,IF(Declaration!$I$4="German",Languages!D543,IF(Declaration!$I$4="Chinese",Languages!E543,IF(Declaration!$I$4="Japanese",Languages!F543,IF(Declaration!$I$4="Portugese",Languages!G543)))))))</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4">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544,IF(Declaration!$I$4="French",Languages!B544,IF(Declaration!$I$4="Spanish",Languages!C544,IF(Declaration!$I$4="German",Languages!D544,IF(Declaration!$I$4="Chinese",Languages!E544,IF(Declaration!$I$4="Japanese",Languages!F544,IF(Declaration!$I$4="Portugese",Languages!G544)))))))</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4">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545,IF(Declaration!$I$4="French",Languages!B545,IF(Declaration!$I$4="Spanish",Languages!C545,IF(Declaration!$I$4="German",Languages!D545,IF(Declaration!$I$4="Chinese",Languages!E545,IF(Declaration!$I$4="Japanese",Languages!F545,IF(Declaration!$I$4="Portugese",Languages!G545)))))))</f>
        <v>An agent is defined as any individual (including a director, an officer, an employee, or an independent contractor) authorized to act on behalf of your organization.</v>
      </c>
    </row>
    <row r="8" spans="2:27" ht="120.75" customHeight="1" x14ac:dyDescent="0.4">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546,IF(Declaration!$I$4="French",Languages!B546,IF(Declaration!$I$4="Spanish",Languages!C546,IF(Declaration!$I$4="German",Languages!D546,IF(Declaration!$I$4="Chinese",Languages!E546,IF(Declaration!$I$4="Japanese",Languages!F546,IF(Declaration!$I$4="Portugese",Languages!G546)))))))</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75" x14ac:dyDescent="0.4">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547,IF(Declaration!$I$4="French",Languages!B547,IF(Declaration!$I$4="Spanish",Languages!C547,IF(Declaration!$I$4="German",Languages!D547,IF(Declaration!$I$4="Chinese",Languages!E547,IF(Declaration!$I$4="Japanese",Languages!F547,IF(Declaration!$I$4="Portugese",Languages!G547)))))))</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4">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548,IF(Declaration!$I$4="French",Languages!B548,IF(Declaration!$I$4="Spanish",Languages!C548,IF(Declaration!$I$4="German",Languages!D548,IF(Declaration!$I$4="Chinese",Languages!E548,IF(Declaration!$I$4="Japanese",Languages!F548,IF(Declaration!$I$4="Portugese",Languages!G548)))))))</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4">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549,IF(Declaration!$I$4="French",Languages!B549,IF(Declaration!$I$4="Spanish",Languages!C549,IF(Declaration!$I$4="German",Languages!D549,IF(Declaration!$I$4="Chinese",Languages!E549,IF(Declaration!$I$4="Japanese",Languages!F549,IF(Declaration!$I$4="Portugese",Languages!G549)))))))</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4">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550,IF(Declaration!$I$4="French",Languages!B550,IF(Declaration!$I$4="Spanish",Languages!C550,IF(Declaration!$I$4="German",Languages!D550,IF(Declaration!$I$4="Chinese",Languages!E550,IF(Declaration!$I$4="Japanese",Languages!F550,IF(Declaration!$I$4="Portugese",Languages!G550)))))))</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4">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551,IF(Declaration!$I$4="French",Languages!B551,IF(Declaration!$I$4="Spanish",Languages!C551,IF(Declaration!$I$4="German",Languages!D551,IF(Declaration!$I$4="Chinese",Languages!E551,IF(Declaration!$I$4="Japanese",Languages!F551,IF(Declaration!$I$4="Portugese",Languages!G551)))))))</f>
        <v>The Canada Customs Tariff Act prohibits all products made by forced labor from entering Canada, with some exceptions. Please follow this link for more detailed information. https://www.cbsa-asfc.gc.ca/publications/cn-ad/cn20-23-eng.html.</v>
      </c>
    </row>
    <row r="14" spans="2:27" ht="271.5" customHeight="1" x14ac:dyDescent="0.4">
      <c r="B14" s="26" t="str">
        <f>IF(Declaration!$I$4="English",Languages!A485,IF(Declaration!$I$4="French",Languages!B485,IF(Declaration!$I$4="Spanish",Languages!C485,IF(Declaration!$I$4="German",Languages!D485,IF(Declaration!$I$4="Chinese",Languages!E485,IF(Declaration!$I$4="Japanese",Languages!F485,IF(Declaration!$I$4="Portugese",Languages!G485)))))))</f>
        <v>Child labor</v>
      </c>
      <c r="C14" s="24" t="str">
        <f>IF(Declaration!$I$4="English",Languages!A552,IF(Declaration!$I$4="French",Languages!B552,IF(Declaration!$I$4="Spanish",Languages!C552,IF(Declaration!$I$4="German",Languages!D552,IF(Declaration!$I$4="Chinese",Languages!E552,IF(Declaration!$I$4="Japanese",Languages!F552,IF(Declaration!$I$4="Portugese",Languages!G552)))))))</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5" spans="2:27" ht="39" customHeight="1" x14ac:dyDescent="0.4">
      <c r="B15" s="26" t="str">
        <f>IF(Declaration!$I$4="English",Languages!A486,IF(Declaration!$I$4="French",Languages!B486,IF(Declaration!$I$4="Spanish",Languages!C486,IF(Declaration!$I$4="German",Languages!D486,IF(Declaration!$I$4="Chinese",Languages!E486,IF(Declaration!$I$4="Japanese",Languages!F486,IF(Declaration!$I$4="Portugese",Languages!G486)))))))</f>
        <v>Commercial sex act</v>
      </c>
      <c r="C15" s="24" t="str">
        <f>IF(Declaration!$I$4="English",Languages!A553,IF(Declaration!$I$4="French",Languages!B553,IF(Declaration!$I$4="Spanish",Languages!C553,IF(Declaration!$I$4="German",Languages!D553,IF(Declaration!$I$4="Chinese",Languages!E553,IF(Declaration!$I$4="Japanese",Languages!F553,IF(Declaration!$I$4="Portugese",Languages!G553)))))))</f>
        <v>Commercial sex act is defined as any sex act on account of which anything of value is given to or received by any person.</v>
      </c>
    </row>
    <row r="16" spans="2:27" ht="118.5" customHeight="1" x14ac:dyDescent="0.4">
      <c r="B16" s="26" t="str">
        <f>IF(Declaration!$I$4="English",Languages!A487,IF(Declaration!$I$4="French",Languages!B487,IF(Declaration!$I$4="Spanish",Languages!C487,IF(Declaration!$I$4="German",Languages!D487,IF(Declaration!$I$4="Chinese",Languages!E487,IF(Declaration!$I$4="Japanese",Languages!F487,IF(Declaration!$I$4="Portugese",Languages!G487)))))))</f>
        <v>Construction</v>
      </c>
      <c r="C16" s="24" t="str">
        <f>IF(Declaration!$I$4="English",Languages!A558,IF(Declaration!$I$4="French",Languages!B558,IF(Declaration!$I$4="Spanish",Languages!C558,IF(Declaration!$I$4="German",Languages!D558,IF(Declaration!$I$4="Chinese",Languages!E558,IF(Declaration!$I$4="Japanese",Languages!F558,IF(Declaration!$I$4="Portugese",Languages!G558)))))))</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7" spans="1:7" ht="256.5" customHeight="1" x14ac:dyDescent="0.4">
      <c r="B17" s="26" t="str">
        <f>IF(Declaration!$I$4="English",Languages!A488,IF(Declaration!$I$4="French",Languages!B488,IF(Declaration!$I$4="Spanish",Languages!C488,IF(Declaration!$I$4="German",Languages!D488,IF(Declaration!$I$4="Chinese",Languages!E488,IF(Declaration!$I$4="Japanese",Languages!F488,IF(Declaration!$I$4="Portugese",Languages!G488)))))))</f>
        <v>Countering America's Adversaries Through Sanctions Act (CAATSA)</v>
      </c>
      <c r="C17" s="24" t="str">
        <f>IF(Declaration!$I$4="English",Languages!A559,IF(Declaration!$I$4="French",Languages!B559,IF(Declaration!$I$4="Spanish",Languages!C559,IF(Declaration!$I$4="German",Languages!D559,IF(Declaration!$I$4="Chinese",Languages!E559,IF(Declaration!$I$4="Japanese",Languages!F559,IF(Declaration!$I$4="Portugese",Languages!G559)))))))</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8" spans="1:7" ht="105" x14ac:dyDescent="0.4">
      <c r="B18" s="26" t="str">
        <f>IF(Declaration!$I$4="English",Languages!A489,IF(Declaration!$I$4="French",Languages!B489,IF(Declaration!$I$4="Spanish",Languages!C489,IF(Declaration!$I$4="German",Languages!D489,IF(Declaration!$I$4="Chinese",Languages!E489,IF(Declaration!$I$4="Japanese",Languages!F489,IF(Declaration!$I$4="Portugese",Languages!G489)))))))</f>
        <v>Debt bondage</v>
      </c>
      <c r="C18" s="24" t="str">
        <f>IF(Declaration!$I$4="English",Languages!A560,IF(Declaration!$I$4="French",Languages!B560,IF(Declaration!$I$4="Spanish",Languages!C560,IF(Declaration!$I$4="German",Languages!D560,IF(Declaration!$I$4="Chinese",Languages!E560,IF(Declaration!$I$4="Japanese",Languages!F560,IF(Declaration!$I$4="Portugese",Languages!G560)))))))</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v>
      </c>
    </row>
    <row r="19" spans="1:7" ht="30" x14ac:dyDescent="0.4">
      <c r="B19" s="26" t="str">
        <f>IF(Declaration!$I$4="English",Languages!A490,IF(Declaration!$I$4="French",Languages!B490,IF(Declaration!$I$4="Spanish",Languages!C490,IF(Declaration!$I$4="German",Languages!D490,IF(Declaration!$I$4="Chinese",Languages!E490,IF(Declaration!$I$4="Japanese",Languages!F490,IF(Declaration!$I$4="Portugese",Languages!G490)))))))</f>
        <v>Direct supply chain</v>
      </c>
      <c r="C19" s="24" t="str">
        <f>IF(Declaration!$I$4="English",Languages!A561,IF(Declaration!$I$4="French",Languages!B561,IF(Declaration!$I$4="Spanish",Languages!C561,IF(Declaration!$I$4="German",Languages!D561,IF(Declaration!$I$4="Chinese",Languages!E561,IF(Declaration!$I$4="Japanese",Languages!F561,IF(Declaration!$I$4="Portugese",Languages!G561)))))))</f>
        <v>Supply chain providing goods or services that end up in the product or service delivered to a customer. Includes goods for resale.</v>
      </c>
      <c r="E19" s="60"/>
      <c r="F19" s="60"/>
    </row>
    <row r="20" spans="1:7" ht="90" x14ac:dyDescent="0.4">
      <c r="B20" s="26" t="str">
        <f>IF(Declaration!$I$4="English",Languages!A491,IF(Declaration!$I$4="French",Languages!B491,IF(Declaration!$I$4="Spanish",Languages!C491,IF(Declaration!$I$4="German",Languages!D491,IF(Declaration!$I$4="Chinese",Languages!E491,IF(Declaration!$I$4="Japanese",Languages!F491,IF(Declaration!$I$4="Portugese",Languages!G491)))))))</f>
        <v>Domestic work</v>
      </c>
      <c r="C20" s="24" t="str">
        <f>IF(Declaration!$I$4="English",Languages!A562,IF(Declaration!$I$4="French",Languages!B562,IF(Declaration!$I$4="Spanish",Languages!C562,IF(Declaration!$I$4="German",Languages!D562,IF(Declaration!$I$4="Chinese",Languages!E562,IF(Declaration!$I$4="Japanese",Languages!F562,IF(Declaration!$I$4="Portugese",Languages!G562)))))))</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0" s="60"/>
      <c r="F20" s="60"/>
    </row>
    <row r="21" spans="1:7" ht="57" customHeight="1" x14ac:dyDescent="0.4">
      <c r="B21" s="26" t="str">
        <f>IF(Declaration!$I$4="English",Languages!A492,IF(Declaration!$I$4="French",Languages!B492,IF(Declaration!$I$4="Spanish",Languages!C492,IF(Declaration!$I$4="German",Languages!D492,IF(Declaration!$I$4="Chinese",Languages!E492,IF(Declaration!$I$4="Japanese",Languages!F492,IF(Declaration!$I$4="Portugese",Languages!G492)))))))</f>
        <v>Due Diligence</v>
      </c>
      <c r="C21" s="24" t="str">
        <f>IF(Declaration!$I$4="English",Languages!A563,IF(Declaration!$I$4="French",Languages!B563,IF(Declaration!$I$4="Spanish",Languages!C563,IF(Declaration!$I$4="German",Languages!D563,IF(Declaration!$I$4="Chinese",Languages!E563,IF(Declaration!$I$4="Japanese",Languages!F563,IF(Declaration!$I$4="Portugese",Languages!G563)))))))</f>
        <v>The process organizations take to identify, prevent, mitigate and account for how they address their impacts on slavery and human trafficking.</v>
      </c>
      <c r="E21" s="60"/>
      <c r="F21" s="60"/>
    </row>
    <row r="22" spans="1:7" ht="135.75" customHeight="1" x14ac:dyDescent="0.4">
      <c r="B22" s="26" t="str">
        <f>IF(Declaration!$I$4="English",Languages!A496,IF(Declaration!$I$4="French",Languages!B496,IF(Declaration!$I$4="Spanish",Languages!C496,IF(Declaration!$I$4="German",Languages!D496,IF(Declaration!$I$4="Chinese",Languages!E496,IF(Declaration!$I$4="Japanese",Languages!F496,IF(Declaration!$I$4="Portugese",Languages!G496)))))))</f>
        <v>Forced labor</v>
      </c>
      <c r="C22" s="24" t="str">
        <f>IF(Declaration!$I$4="English",Languages!A568,IF(Declaration!$I$4="French",Languages!B568,IF(Declaration!$I$4="Spanish",Languages!C568,IF(Declaration!$I$4="German",Languages!D568,IF(Declaration!$I$4="Chinese",Languages!E568,IF(Declaration!$I$4="Japanese",Languages!F568,IF(Declaration!$I$4="Portugese",Languages!G568)))))))</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2" s="60"/>
      <c r="F22" s="60"/>
    </row>
    <row r="23" spans="1:7" ht="180" x14ac:dyDescent="0.4">
      <c r="B23" s="26" t="str">
        <f>IF(Declaration!$I$4="English",Languages!A498,IF(Declaration!$I$4="French",Languages!B498,IF(Declaration!$I$4="Spanish",Languages!C498,IF(Declaration!$I$4="German",Languages!D498,IF(Declaration!$I$4="Chinese",Languages!E498,IF(Declaration!$I$4="Japanese",Languages!F498,IF(Declaration!$I$4="Portugese",Languages!G498)))))))</f>
        <v>French Loi relative au devoir de vigilance</v>
      </c>
      <c r="C23" s="24" t="str">
        <f>IF(Declaration!$I$4="English",Languages!A570,IF(Declaration!$I$4="French",Languages!B570,IF(Declaration!$I$4="Spanish",Languages!C570,IF(Declaration!$I$4="German",Languages!D570,IF(Declaration!$I$4="Chinese",Languages!E570,IF(Declaration!$I$4="Japanese",Languages!F570,IF(Declaration!$I$4="Portugese",Languages!G570)))))))</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3" s="62"/>
    </row>
    <row r="24" spans="1:7" ht="152.25" customHeight="1" x14ac:dyDescent="0.4">
      <c r="B24" s="26" t="str">
        <f>IF(Declaration!$I$4="English",Languages!A499,IF(Declaration!$I$4="French",Languages!B499,IF(Declaration!$I$4="Spanish",Languages!C499,IF(Declaration!$I$4="German",Languages!D499,IF(Declaration!$I$4="Chinese",Languages!E499,IF(Declaration!$I$4="Japanese",Languages!F499,IF(Declaration!$I$4="Portugese",Languages!G499)))))))</f>
        <v>Healthcare Services</v>
      </c>
      <c r="C24" s="24" t="str">
        <f>IF(Declaration!$I$4="English",Languages!A571,IF(Declaration!$I$4="French",Languages!B571,IF(Declaration!$I$4="Spanish",Languages!C571,IF(Declaration!$I$4="German",Languages!D571,IF(Declaration!$I$4="Chinese",Languages!E571,IF(Declaration!$I$4="Japanese",Languages!F571,IF(Declaration!$I$4="Portugese",Languages!G571)))))))</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4" s="63"/>
      <c r="F24" s="64"/>
      <c r="G24" s="61"/>
    </row>
    <row r="25" spans="1:7" ht="56.25" customHeight="1" x14ac:dyDescent="0.4">
      <c r="B25" s="26" t="str">
        <f>IF(Declaration!$I$4="English",Languages!A502,IF(Declaration!$I$4="French",Languages!B502,IF(Declaration!$I$4="Spanish",Languages!C502,IF(Declaration!$I$4="German",Languages!D502,IF(Declaration!$I$4="Chinese",Languages!E502,IF(Declaration!$I$4="Japanese",Languages!F502,IF(Declaration!$I$4="Portugese",Languages!G502)))))))</f>
        <v>Housing provided or arranged</v>
      </c>
      <c r="C25" s="24" t="str">
        <f>IF(Declaration!$I$4="English",Languages!A574,IF(Declaration!$I$4="French",Languages!B574,IF(Declaration!$I$4="Spanish",Languages!C574,IF(Declaration!$I$4="German",Languages!D574,IF(Declaration!$I$4="Chinese",Languages!E574,IF(Declaration!$I$4="Japanese",Languages!F574,IF(Declaration!$I$4="Portugese",Languages!G574)))))))</f>
        <v>Includes housing that has been provided or arranged for workers indirectly by recruiters or directly by the organization completing and submitting the STRT.</v>
      </c>
      <c r="E25" s="62"/>
    </row>
    <row r="26" spans="1:7" ht="180" customHeight="1" x14ac:dyDescent="0.4">
      <c r="B26" s="26" t="str">
        <f>IF(Declaration!$I$4="English",Languages!A503,IF(Declaration!$I$4="French",Languages!B503,IF(Declaration!$I$4="Spanish",Languages!C503,IF(Declaration!$I$4="German",Languages!D503,IF(Declaration!$I$4="Chinese",Languages!E503,IF(Declaration!$I$4="Japanese",Languages!F503,IF(Declaration!$I$4="Portugese",Languages!G503)))))))</f>
        <v>Human trafficking</v>
      </c>
      <c r="C26" s="24" t="str">
        <f>IF(Declaration!$I$4="English",Languages!A575,IF(Declaration!$I$4="French",Languages!B575,IF(Declaration!$I$4="Spanish",Languages!C575,IF(Declaration!$I$4="German",Languages!D575,IF(Declaration!$I$4="Chinese",Languages!E575,IF(Declaration!$I$4="Japanese",Languages!F575,IF(Declaration!$I$4="Portugese",Languages!G575)))))))</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6" s="66"/>
    </row>
    <row r="27" spans="1:7" ht="54" customHeight="1" x14ac:dyDescent="0.4">
      <c r="B27" s="26" t="str">
        <f>IF(Declaration!$I$4="English",Languages!A504,IF(Declaration!$I$4="French",Languages!B504,IF(Declaration!$I$4="Spanish",Languages!C504,IF(Declaration!$I$4="German",Languages!D504,IF(Declaration!$I$4="Chinese",Languages!E504,IF(Declaration!$I$4="Japanese",Languages!F504,IF(Declaration!$I$4="Portugese",Languages!G504)))))))</f>
        <v>Indirect supply chain</v>
      </c>
      <c r="C27" s="24" t="str">
        <f>IF(Declaration!$I$4="English",Languages!A576,IF(Declaration!$I$4="French",Languages!B576,IF(Declaration!$I$4="Spanish",Languages!C576,IF(Declaration!$I$4="German",Languages!D576,IF(Declaration!$I$4="Chinese",Languages!E576,IF(Declaration!$I$4="Japanese",Languages!F576,IF(Declaration!$I$4="Portugese",Languages!G576)))))))</f>
        <v xml:space="preserve">Supply chain providing goods or services that do not end up in the product or service delivered to a customer. Includes goods not for resale. </v>
      </c>
      <c r="E27" s="66"/>
    </row>
    <row r="28" spans="1:7" ht="72" customHeight="1" x14ac:dyDescent="0.4">
      <c r="B28" s="26" t="str">
        <f>IF(Declaration!$I$4="English",Languages!A505,IF(Declaration!$I$4="French",Languages!B505,IF(Declaration!$I$4="Spanish",Languages!C505,IF(Declaration!$I$4="German",Languages!D505,IF(Declaration!$I$4="Chinese",Languages!E505,IF(Declaration!$I$4="Japanese",Languages!F505,IF(Declaration!$I$4="Portugese",Languages!G505)))))))</f>
        <v>Internal accountability standards</v>
      </c>
      <c r="C28" s="24" t="str">
        <f>IF(Declaration!$I$4="English",Languages!A577,IF(Declaration!$I$4="French",Languages!B577,IF(Declaration!$I$4="Spanish",Languages!C577,IF(Declaration!$I$4="German",Languages!D577,IF(Declaration!$I$4="Chinese",Languages!E577,IF(Declaration!$I$4="Japanese",Languages!F577,IF(Declaration!$I$4="Portugese",Languages!G577)))))))</f>
        <v>Internal accountability standards can include procedures for corrective and preventative actions and confidentiality and whistleblower protections.</v>
      </c>
      <c r="E28" s="66"/>
    </row>
    <row r="29" spans="1:7" ht="167.25" customHeight="1" x14ac:dyDescent="0.4">
      <c r="B29" s="26" t="str">
        <f>IF(Declaration!$I$4="English",Languages!A506,IF(Declaration!$I$4="French",Languages!B506,IF(Declaration!$I$4="Spanish",Languages!C506,IF(Declaration!$I$4="German",Languages!D506,IF(Declaration!$I$4="Chinese",Languages!E506,IF(Declaration!$I$4="Japanese",Languages!F506,IF(Declaration!$I$4="Portugese",Languages!G506)))))))</f>
        <v>IT services and software</v>
      </c>
      <c r="C29" s="24" t="str">
        <f>IF(Declaration!$I$4="English",Languages!A578,IF(Declaration!$I$4="French",Languages!B578,IF(Declaration!$I$4="Spanish",Languages!C578,IF(Declaration!$I$4="German",Languages!D578,IF(Declaration!$I$4="Chinese",Languages!E578,IF(Declaration!$I$4="Japanese",Languages!F578,IF(Declaration!$I$4="Portugese",Languages!G578)))))))</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29" s="66"/>
    </row>
    <row r="30" spans="1:7" ht="100.5" customHeight="1" x14ac:dyDescent="0.4">
      <c r="B30" s="26" t="str">
        <f>IF(Declaration!$I$4="English",Languages!A507,IF(Declaration!$I$4="French",Languages!B507,IF(Declaration!$I$4="Spanish",Languages!C507,IF(Declaration!$I$4="German",Languages!D507,IF(Declaration!$I$4="Chinese",Languages!E507,IF(Declaration!$I$4="Japanese",Languages!F507,IF(Declaration!$I$4="Portugese",Languages!G507)))))))</f>
        <v>Labor Supply Chain</v>
      </c>
      <c r="C30" s="24" t="str">
        <f>IF(Declaration!$I$4="English",Languages!A579,IF(Declaration!$I$4="French",Languages!B579,IF(Declaration!$I$4="Spanish",Languages!C579,IF(Declaration!$I$4="German",Languages!D579,IF(Declaration!$I$4="Chinese",Languages!E579,IF(Declaration!$I$4="Japanese",Languages!F579,IF(Declaration!$I$4="Portugese",Languages!G579)))))))</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0" s="62"/>
    </row>
    <row r="31" spans="1:7" ht="99" customHeight="1" x14ac:dyDescent="0.4">
      <c r="B31" s="26" t="str">
        <f>IF(Declaration!$I$4="English",Languages!A508,IF(Declaration!$I$4="French",Languages!B508,IF(Declaration!$I$4="Spanish",Languages!C508,IF(Declaration!$I$4="German",Languages!D508,IF(Declaration!$I$4="Chinese",Languages!E508,IF(Declaration!$I$4="Japanese",Languages!F508,IF(Declaration!$I$4="Portugese",Languages!G508)))))))</f>
        <v>Lieferkettensorgfaltspflichtengesetz (German Act on Corporate Due Diligence Obligations in Supply Chains)</v>
      </c>
      <c r="C31" s="24" t="str">
        <f>IF(Declaration!$I$4="English",Languages!A580,IF(Declaration!$I$4="French",Languages!B580,IF(Declaration!$I$4="Spanish",Languages!C580,IF(Declaration!$I$4="German",Languages!D580,IF(Declaration!$I$4="Chinese",Languages!E580,IF(Declaration!$I$4="Japanese",Languages!F580,IF(Declaration!$I$4="Portugese",Languages!G580)))))))</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1" s="62"/>
    </row>
    <row r="32" spans="1:7" ht="87" customHeight="1" x14ac:dyDescent="0.4">
      <c r="A32" s="25"/>
      <c r="B32" s="26" t="str">
        <f>IF(Declaration!$I$4="English",Languages!A509,IF(Declaration!$I$4="French",Languages!B509,IF(Declaration!$I$4="Spanish",Languages!C509,IF(Declaration!$I$4="German",Languages!D509,IF(Declaration!$I$4="Chinese",Languages!E509,IF(Declaration!$I$4="Japanese",Languages!F509,IF(Declaration!$I$4="Portugese",Languages!G509)))))))</f>
        <v>Low-skilled work</v>
      </c>
      <c r="C32" s="24" t="str">
        <f>IF(Declaration!$I$4="English",Languages!A581,IF(Declaration!$I$4="French",Languages!B581,IF(Declaration!$I$4="Spanish",Languages!C581,IF(Declaration!$I$4="German",Languages!D581,IF(Declaration!$I$4="Chinese",Languages!E581,IF(Declaration!$I$4="Japanese",Languages!F581,IF(Declaration!$I$4="Portugese",Languages!G581)))))))</f>
        <v>Low-skilled work is work associated with a limited skill set or minimal economic value for the work performed. Low-skilled workers are generally not required to have more than a high school diploma, and typically earn small wages.</v>
      </c>
    </row>
    <row r="33" spans="2:5" ht="180" customHeight="1" x14ac:dyDescent="0.4">
      <c r="B33" s="26" t="str">
        <f>IF(Declaration!$I$4="English",Languages!A510,IF(Declaration!$I$4="French",Languages!B510,IF(Declaration!$I$4="Spanish",Languages!C510,IF(Declaration!$I$4="German",Languages!D510,IF(Declaration!$I$4="Chinese",Languages!E510,IF(Declaration!$I$4="Japanese",Languages!F510,IF(Declaration!$I$4="Portugese",Languages!G510)))))))</f>
        <v>Maintenance and repair of motor vehicles</v>
      </c>
      <c r="C33" s="24" t="str">
        <f>IF(Declaration!$I$4="English",Languages!A582,IF(Declaration!$I$4="French",Languages!B582,IF(Declaration!$I$4="Spanish",Languages!C582,IF(Declaration!$I$4="German",Languages!D582,IF(Declaration!$I$4="Chinese",Languages!E582,IF(Declaration!$I$4="Japanese",Languages!F582,IF(Declaration!$I$4="Portugese",Languages!G582)))))))</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4" spans="2:5" ht="135" x14ac:dyDescent="0.4">
      <c r="B34" s="26" t="str">
        <f>IF(Declaration!$I$4="English",Languages!A511,IF(Declaration!$I$4="French",Languages!B511,IF(Declaration!$I$4="Spanish",Languages!C511,IF(Declaration!$I$4="German",Languages!D511,IF(Declaration!$I$4="Chinese",Languages!E511,IF(Declaration!$I$4="Japanese",Languages!F511,IF(Declaration!$I$4="Portugese",Languages!G511)))))))</f>
        <v>Manufacturing</v>
      </c>
      <c r="C34" s="24" t="str">
        <f>IF(Declaration!$I$4="English",Languages!A583,IF(Declaration!$I$4="French",Languages!B583,IF(Declaration!$I$4="Spanish",Languages!C583,IF(Declaration!$I$4="German",Languages!D583,IF(Declaration!$I$4="Chinese",Languages!E583,IF(Declaration!$I$4="Japanese",Languages!F583,IF(Declaration!$I$4="Portugese",Languages!G583)))))))</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5" spans="2:5" ht="105" x14ac:dyDescent="0.4">
      <c r="B35" s="26" t="str">
        <f>IF(Declaration!$I$4="English",Languages!A512,IF(Declaration!$I$4="French",Languages!B512,IF(Declaration!$I$4="Spanish",Languages!C512,IF(Declaration!$I$4="German",Languages!D512,IF(Declaration!$I$4="Chinese",Languages!E512,IF(Declaration!$I$4="Japanese",Languages!F512,IF(Declaration!$I$4="Portugese",Languages!G512)))))))</f>
        <v>Mining and quarrying</v>
      </c>
      <c r="C35" s="24" t="str">
        <f>IF(Declaration!$I$4="English",Languages!A584,IF(Declaration!$I$4="French",Languages!B584,IF(Declaration!$I$4="Spanish",Languages!C584,IF(Declaration!$I$4="German",Languages!D584,IF(Declaration!$I$4="Chinese",Languages!E584,IF(Declaration!$I$4="Japanese",Languages!F584,IF(Declaration!$I$4="Portugese",Languages!G584)))))))</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36" spans="2:5" ht="90" x14ac:dyDescent="0.4">
      <c r="B36" s="26" t="str">
        <f>IF(Declaration!$I$4="English",Languages!A513,IF(Declaration!$I$4="French",Languages!B513,IF(Declaration!$I$4="Spanish",Languages!C513,IF(Declaration!$I$4="German",Languages!D513,IF(Declaration!$I$4="Chinese",Languages!E513,IF(Declaration!$I$4="Japanese",Languages!F513,IF(Declaration!$I$4="Portugese",Languages!G513)))))))</f>
        <v>Modern slavery</v>
      </c>
      <c r="C36" s="24" t="str">
        <f>IF(Declaration!$I$4="English",Languages!A585,IF(Declaration!$I$4="French",Languages!B585,IF(Declaration!$I$4="Spanish",Languages!C585,IF(Declaration!$I$4="German",Languages!D585,IF(Declaration!$I$4="Chinese",Languages!E585,IF(Declaration!$I$4="Japanese",Languages!F585,IF(Declaration!$I$4="Portugese",Languages!G585)))))))</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36" s="62"/>
    </row>
    <row r="37" spans="2:5" ht="69.75" customHeight="1" x14ac:dyDescent="0.4">
      <c r="B37" s="26" t="str">
        <f>IF(Declaration!$I$4="English",Languages!A514,IF(Declaration!$I$4="French",Languages!B514,IF(Declaration!$I$4="Spanish",Languages!C514,IF(Declaration!$I$4="German",Languages!D514,IF(Declaration!$I$4="Chinese",Languages!E514,IF(Declaration!$I$4="Japanese",Languages!F514,IF(Declaration!$I$4="Portugese",Languages!G514)))))))</f>
        <v>Migrant worker</v>
      </c>
      <c r="C37" s="24" t="str">
        <f>IF(Declaration!$I$4="English",Languages!A586,IF(Declaration!$I$4="French",Languages!B586,IF(Declaration!$I$4="Spanish",Languages!C586,IF(Declaration!$I$4="German",Languages!D586,IF(Declaration!$I$4="Chinese",Languages!E586,IF(Declaration!$I$4="Japanese",Languages!F586,IF(Declaration!$I$4="Portugese",Languages!G586)))))))</f>
        <v>Migrant workers are people who leave home to find work outside of their hometown or home country. Migrant workers include both foreign and domestic (internal) migrant workers.</v>
      </c>
      <c r="E37" s="62"/>
    </row>
    <row r="38" spans="2:5" ht="53.25" customHeight="1" x14ac:dyDescent="0.4">
      <c r="B38" s="26" t="str">
        <f>IF(Declaration!$I$4="English",Languages!A515,IF(Declaration!$I$4="French",Languages!B515,IF(Declaration!$I$4="Spanish",Languages!C515,IF(Declaration!$I$4="German",Languages!D515,IF(Declaration!$I$4="Chinese",Languages!E515,IF(Declaration!$I$4="Japanese",Languages!F515,IF(Declaration!$I$4="Portugese",Languages!G515)))))))</f>
        <v>Operation</v>
      </c>
      <c r="C38" s="24" t="str">
        <f>IF(Declaration!$I$4="English",Languages!A587,IF(Declaration!$I$4="French",Languages!B587,IF(Declaration!$I$4="Spanish",Languages!C587,IF(Declaration!$I$4="German",Languages!D587,IF(Declaration!$I$4="Chinese",Languages!E587,IF(Declaration!$I$4="Japanese",Languages!F587,IF(Declaration!$I$4="Portugese",Languages!G587)))))))</f>
        <v>A location where people are employed or hired under your organization’s direction for any activity undertaken by the organization to pursue its business objectives and strategy.</v>
      </c>
      <c r="E38" s="62"/>
    </row>
    <row r="39" spans="2:5" ht="90" x14ac:dyDescent="0.4">
      <c r="B39" s="26" t="str">
        <f>IF(Declaration!$I$4="English",Languages!A516,IF(Declaration!$I$4="French",Languages!B516,IF(Declaration!$I$4="Spanish",Languages!C516,IF(Declaration!$I$4="German",Languages!D516,IF(Declaration!$I$4="Chinese",Languages!E516,IF(Declaration!$I$4="Japanese",Languages!F516,IF(Declaration!$I$4="Portugese",Languages!G516)))))))</f>
        <v>Organization</v>
      </c>
      <c r="C39" s="24" t="str">
        <f>IF(Declaration!$I$4="English",Languages!A609,IF(Declaration!$I$4="French",Languages!B609,IF(Declaration!$I$4="Spanish",Languages!C609,IF(Declaration!$I$4="German",Languages!D609,IF(Declaration!$I$4="Chinese",Languages!E609,IF(Declaration!$I$4="Japanese",Languages!F609,IF(Declaration!$I$4="Portugese",Languages!G609)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39" s="62"/>
    </row>
    <row r="40" spans="2:5" ht="37.5" customHeight="1" x14ac:dyDescent="0.4">
      <c r="B40" s="26" t="str">
        <f>IF(Declaration!$I$4="English",Languages!A517,IF(Declaration!$I$4="French",Languages!B517,IF(Declaration!$I$4="Spanish",Languages!C517,IF(Declaration!$I$4="German",Languages!D517,IF(Declaration!$I$4="Chinese",Languages!E517,IF(Declaration!$I$4="Japanese",Languages!F517,IF(Declaration!$I$4="Portugese",Languages!G517)))))))</f>
        <v>Organization address</v>
      </c>
      <c r="C40" s="24" t="str">
        <f>IF(Declaration!$I$4="English",Languages!A554,IF(Declaration!$I$4="French",Languages!B554,IF(Declaration!$I$4="Spanish",Languages!C554,IF(Declaration!$I$4="German",Languages!D554,IF(Declaration!$I$4="Chinese",Languages!E554,IF(Declaration!$I$4="Japanese",Languages!F554,IF(Declaration!$I$4="Portugese",Languages!G554)))))))</f>
        <v>The mailing address of the head office of the organization completing and submitting the STRT.</v>
      </c>
      <c r="E40" s="62"/>
    </row>
    <row r="41" spans="2:5" ht="33" customHeight="1" x14ac:dyDescent="0.4">
      <c r="B41" s="26" t="str">
        <f>IF(Declaration!$I$4="English",Languages!A518,IF(Declaration!$I$4="French",Languages!B518,IF(Declaration!$I$4="Spanish",Languages!C518,IF(Declaration!$I$4="German",Languages!D518,IF(Declaration!$I$4="Chinese",Languages!E518,IF(Declaration!$I$4="Japanese",Languages!F518,IF(Declaration!$I$4="Portugese",Languages!G518)))))))</f>
        <v>Organization name</v>
      </c>
      <c r="C41" s="24" t="str">
        <f>IF(Declaration!$I$4="English",Languages!A555,IF(Declaration!$I$4="French",Languages!B555,IF(Declaration!$I$4="Spanish",Languages!C555,IF(Declaration!$I$4="German",Languages!D555,IF(Declaration!$I$4="Chinese",Languages!E555,IF(Declaration!$I$4="Japanese",Languages!F555,IF(Declaration!$I$4="Portugese",Languages!G555)))))))</f>
        <v>The name of the organization completing and submitting the STRT. Do not use abbreviations.</v>
      </c>
      <c r="E41" s="65"/>
    </row>
    <row r="42" spans="2:5" ht="30" x14ac:dyDescent="0.4">
      <c r="B42" s="26" t="str">
        <f>IF(Declaration!$I$4="English",Languages!A519,IF(Declaration!$I$4="French",Languages!B519,IF(Declaration!$I$4="Spanish",Languages!C519,IF(Declaration!$I$4="German",Languages!D519,IF(Declaration!$I$4="Chinese",Languages!E519,IF(Declaration!$I$4="Japanese",Languages!F519,IF(Declaration!$I$4="Portugese",Languages!G519)))))))</f>
        <v>Organization unique identifier number or code</v>
      </c>
      <c r="C42" s="24" t="str">
        <f>IF(Declaration!$I$4="English",Languages!A556,IF(Declaration!$I$4="French",Languages!B556,IF(Declaration!$I$4="Spanish",Languages!C556,IF(Declaration!$I$4="German",Languages!D556,IF(Declaration!$I$4="Chinese",Languages!E556,IF(Declaration!$I$4="Japanese",Languages!F556,IF(Declaration!$I$4="Portugese",Languages!G556)))))))</f>
        <v>The DUNS number, VAT number, customer-specific identifier, or another number or code unique to the organization completing and submitting the STRT.</v>
      </c>
      <c r="E42" s="66"/>
    </row>
    <row r="43" spans="2:5" ht="60" x14ac:dyDescent="0.4">
      <c r="B43" s="26" t="str">
        <f>IF(Declaration!$I$4="English",Languages!A520,IF(Declaration!$I$4="French",Languages!B520,IF(Declaration!$I$4="Spanish",Languages!C520,IF(Declaration!$I$4="German",Languages!D520,IF(Declaration!$I$4="Chinese",Languages!E520,IF(Declaration!$I$4="Japanese",Languages!F520,IF(Declaration!$I$4="Portugese",Languages!G520)))))))</f>
        <v>Personal services</v>
      </c>
      <c r="C43" s="24" t="str">
        <f>IF(Declaration!$I$4="English",Languages!A588,IF(Declaration!$I$4="French",Languages!B588,IF(Declaration!$I$4="Spanish",Languages!C588,IF(Declaration!$I$4="German",Languages!D588,IF(Declaration!$I$4="Chinese",Languages!E588,IF(Declaration!$I$4="Japanese",Languages!F588,IF(Declaration!$I$4="Portugese",Languages!G588)))))))</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3" s="62"/>
    </row>
    <row r="44" spans="2:5" ht="99" customHeight="1" x14ac:dyDescent="0.4">
      <c r="B44" s="26" t="str">
        <f>IF(Declaration!$I$4="English",Languages!A521,IF(Declaration!$I$4="French",Languages!B521,IF(Declaration!$I$4="Spanish",Languages!C521,IF(Declaration!$I$4="German",Languages!D521,IF(Declaration!$I$4="Chinese",Languages!E521,IF(Declaration!$I$4="Japanese",Languages!F521,IF(Declaration!$I$4="Portugese",Languages!G521)))))))</f>
        <v>Policy</v>
      </c>
      <c r="C44" s="24" t="str">
        <f>IF(Declaration!$I$4="English",Languages!A589,IF(Declaration!$I$4="French",Languages!B589,IF(Declaration!$I$4="Spanish",Languages!C589,IF(Declaration!$I$4="German",Languages!D589,IF(Declaration!$I$4="Chinese",Languages!E589,IF(Declaration!$I$4="Japanese",Languages!F589,IF(Declaration!$I$4="Portugese",Languages!G589)))))))</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4" s="65"/>
    </row>
    <row r="45" spans="2:5" ht="85.5" customHeight="1" x14ac:dyDescent="0.4">
      <c r="B45" s="26" t="str">
        <f>IF(Declaration!$I$4="English",Languages!A522,IF(Declaration!$I$4="French",Languages!B522,IF(Declaration!$I$4="Spanish",Languages!C522,IF(Declaration!$I$4="German",Languages!D522,IF(Declaration!$I$4="Chinese",Languages!E522,IF(Declaration!$I$4="Japanese",Languages!F522,IF(Declaration!$I$4="Portugese",Languages!G522)))))))</f>
        <v>Recruiter</v>
      </c>
      <c r="C45" s="24" t="str">
        <f>IF(Declaration!$I$4="English",Languages!A590,IF(Declaration!$I$4="French",Languages!B590,IF(Declaration!$I$4="Spanish",Languages!C590,IF(Declaration!$I$4="German",Languages!D590,IF(Declaration!$I$4="Chinese",Languages!E590,IF(Declaration!$I$4="Japanese",Languages!F590,IF(Declaration!$I$4="Portugese",Languages!G590)))))))</f>
        <v>A recruiter refers to both private and public entities that offer labor recruitment services. Recruiters – variously referred to as labor intermediaries, middlemen, labor brokers, and recruitment agents, among other terms – recruit, hire, and/or manage workers.</v>
      </c>
      <c r="E45" s="65"/>
    </row>
    <row r="46" spans="2:5" ht="100.5" customHeight="1" x14ac:dyDescent="0.4">
      <c r="B46" s="26" t="str">
        <f>IF(Declaration!$I$4="English",Languages!A523,IF(Declaration!$I$4="French",Languages!B523,IF(Declaration!$I$4="Spanish",Languages!C523,IF(Declaration!$I$4="German",Languages!D523,IF(Declaration!$I$4="Chinese",Languages!E523,IF(Declaration!$I$4="Japanese",Languages!F523,IF(Declaration!$I$4="Portugese",Languages!G523)))))))</f>
        <v>Recruitment fees</v>
      </c>
      <c r="C46" s="24" t="str">
        <f>IF(Declaration!$I$4="English",Languages!A591,IF(Declaration!$I$4="French",Languages!B591,IF(Declaration!$I$4="Spanish",Languages!C591,IF(Declaration!$I$4="German",Languages!D591,IF(Declaration!$I$4="Chinese",Languages!E591,IF(Declaration!$I$4="Japanese",Languages!F591,IF(Declaration!$I$4="Portugese",Languages!G591)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v>
      </c>
      <c r="E46" s="66"/>
    </row>
    <row r="47" spans="2:5" ht="99" customHeight="1" x14ac:dyDescent="0.4">
      <c r="B47" s="26" t="str">
        <f>IF(Declaration!$I$4="English",Languages!A524,IF(Declaration!$I$4="French",Languages!B524,IF(Declaration!$I$4="Spanish",Languages!C524,IF(Declaration!$I$4="German",Languages!D524,IF(Declaration!$I$4="Chinese",Languages!E524,IF(Declaration!$I$4="Japanese",Languages!F524,IF(Declaration!$I$4="Portugese",Languages!G524)))))))</f>
        <v>Return transportation</v>
      </c>
      <c r="C47" s="24" t="str">
        <f>IF(Declaration!$I$4="English",Languages!A592,IF(Declaration!$I$4="French",Languages!B592,IF(Declaration!$I$4="Spanish",Languages!C592,IF(Declaration!$I$4="German",Languages!D592,IF(Declaration!$I$4="Chinese",Languages!E592,IF(Declaration!$I$4="Japanese",Languages!F592,IF(Declaration!$I$4="Portugese",Languages!G592)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47" s="62"/>
    </row>
    <row r="48" spans="2:5" ht="102" customHeight="1" x14ac:dyDescent="0.4">
      <c r="B48" s="26" t="str">
        <f>IF(Declaration!$I$4="English",Languages!A525,IF(Declaration!$I$4="French",Languages!B525,IF(Declaration!$I$4="Spanish",Languages!C525,IF(Declaration!$I$4="German",Languages!D525,IF(Declaration!$I$4="Chinese",Languages!E525,IF(Declaration!$I$4="Japanese",Languages!F525,IF(Declaration!$I$4="Portugese",Languages!G525)))))))</f>
        <v>Servitude</v>
      </c>
      <c r="C48" s="24" t="str">
        <f>IF(Declaration!$I$4="English",Languages!A593,IF(Declaration!$I$4="French",Languages!B593,IF(Declaration!$I$4="Spanish",Languages!C593,IF(Declaration!$I$4="German",Languages!D593,IF(Declaration!$I$4="Chinese",Languages!E593,IF(Declaration!$I$4="Japanese",Languages!F593,IF(Declaration!$I$4="Portugese",Languages!G593)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48" s="62"/>
    </row>
    <row r="49" spans="2:6" ht="68.25" customHeight="1" x14ac:dyDescent="0.4">
      <c r="B49" s="26" t="str">
        <f>IF(Declaration!$I$4="English",Languages!A526,IF(Declaration!$I$4="French",Languages!B526,IF(Declaration!$I$4="Spanish",Languages!C526,IF(Declaration!$I$4="German",Languages!D526,IF(Declaration!$I$4="Chinese",Languages!E526,IF(Declaration!$I$4="Japanese",Languages!F526,IF(Declaration!$I$4="Portugese",Languages!G526)))))))</f>
        <v>Slavery</v>
      </c>
      <c r="C49" s="24" t="str">
        <f>IF(Declaration!$I$4="English",Languages!A594,IF(Declaration!$I$4="French",Languages!B594,IF(Declaration!$I$4="Spanish",Languages!C594,IF(Declaration!$I$4="German",Languages!D594,IF(Declaration!$I$4="Chinese",Languages!E594,IF(Declaration!$I$4="Japanese",Languages!F594,IF(Declaration!$I$4="Portugese",Languages!G594)))))))</f>
        <v>Slavery, in accordance with the United Nations (UN) 1926 Slavery Convention, is the status or condition of a person over whom all or any of the powers attaching to the right of ownership are exercised.</v>
      </c>
      <c r="E49" s="87"/>
    </row>
    <row r="50" spans="2:6" ht="114.75" customHeight="1" x14ac:dyDescent="0.4">
      <c r="B50" s="26" t="str">
        <f>IF(Declaration!$I$4="English",Languages!A527,IF(Declaration!$I$4="French",Languages!B527,IF(Declaration!$I$4="Spanish",Languages!C527,IF(Declaration!$I$4="German",Languages!D527,IF(Declaration!$I$4="Chinese",Languages!E527,IF(Declaration!$I$4="Japanese",Languages!F527,IF(Declaration!$I$4="Portugese",Languages!G527)))))))</f>
        <v>Supplier</v>
      </c>
      <c r="C50" s="24" t="str">
        <f>IF(Declaration!$I$4="English",Languages!A595,IF(Declaration!$I$4="French",Languages!B595,IF(Declaration!$I$4="Spanish",Languages!C595,IF(Declaration!$I$4="German",Languages!D595,IF(Declaration!$I$4="Chinese",Languages!E595,IF(Declaration!$I$4="Japanese",Languages!F595,IF(Declaration!$I$4="Portugese",Languages!G595)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0" s="87"/>
    </row>
    <row r="51" spans="2:6" ht="50.25" customHeight="1" x14ac:dyDescent="0.4">
      <c r="B51" s="26" t="str">
        <f>IF(Declaration!$I$4="English",Languages!A528,IF(Declaration!$I$4="French",Languages!B528,IF(Declaration!$I$4="Spanish",Languages!C528,IF(Declaration!$I$4="German",Languages!D528,IF(Declaration!$I$4="Chinese",Languages!E528,IF(Declaration!$I$4="Japanese",Languages!F528,IF(Declaration!$I$4="Portugese",Languages!G528)))))))</f>
        <v>Supply chain</v>
      </c>
      <c r="C51" s="24" t="str">
        <f>IF(Declaration!$I$4="English",Languages!A596,IF(Declaration!$I$4="French",Languages!B596,IF(Declaration!$I$4="Spanish",Languages!C596,IF(Declaration!$I$4="German",Languages!D596,IF(Declaration!$I$4="Chinese",Languages!E596,IF(Declaration!$I$4="Japanese",Languages!F596,IF(Declaration!$I$4="Portugese",Languages!G596)))))))</f>
        <v>A supply chain is defined as a sequence of activities or parties that provides products or services to the organization completing and submitting the STRT.</v>
      </c>
      <c r="E51" s="87"/>
    </row>
    <row r="52" spans="2:6" ht="69" customHeight="1" x14ac:dyDescent="0.4">
      <c r="B52" s="26" t="str">
        <f>IF(Declaration!$I$4="English",Languages!A529,IF(Declaration!$I$4="French",Languages!B529,IF(Declaration!$I$4="Spanish",Languages!C529,IF(Declaration!$I$4="German",Languages!D529,IF(Declaration!$I$4="Chinese",Languages!E529,IF(Declaration!$I$4="Japanese",Languages!F529,IF(Declaration!$I$4="Portugese",Languages!G529)))))))</f>
        <v>Training</v>
      </c>
      <c r="C52" s="24" t="str">
        <f>IF(Declaration!$I$4="English",Languages!A597,IF(Declaration!$I$4="French",Languages!B597,IF(Declaration!$I$4="Spanish",Languages!C597,IF(Declaration!$I$4="German",Languages!D597,IF(Declaration!$I$4="Chinese",Languages!E597,IF(Declaration!$I$4="Japanese",Languages!F597,IF(Declaration!$I$4="Portugese",Languages!G597)))))))</f>
        <v>Training can be focused on helping agents better understand organization policies, how to effectively implement them and ways to avoid trafficking and forced labor risks associated with inaction.</v>
      </c>
      <c r="E52" s="66"/>
    </row>
    <row r="53" spans="2:6" ht="149.25" customHeight="1" x14ac:dyDescent="0.4">
      <c r="B53" s="26" t="str">
        <f>IF(Declaration!$I$4="English",Languages!A530,IF(Declaration!$I$4="French",Languages!B530,IF(Declaration!$I$4="Spanish",Languages!C530,IF(Declaration!$I$4="German",Languages!D530,IF(Declaration!$I$4="Chinese",Languages!E530,IF(Declaration!$I$4="Japanese",Languages!F530,IF(Declaration!$I$4="Portugese",Languages!G530)))))))</f>
        <v>Transportation</v>
      </c>
      <c r="C53" s="24" t="str">
        <f>IF(Declaration!$I$4="English",Languages!A598,IF(Declaration!$I$4="French",Languages!B598,IF(Declaration!$I$4="Spanish",Languages!C598,IF(Declaration!$I$4="German",Languages!D598,IF(Declaration!$I$4="Chinese",Languages!E598,IF(Declaration!$I$4="Japanese",Languages!F598,IF(Declaration!$I$4="Portugese",Languages!G598)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3" s="66"/>
    </row>
    <row r="54" spans="2:6" ht="270" customHeight="1" x14ac:dyDescent="0.4">
      <c r="B54" s="26" t="str">
        <f>IF(Declaration!$I$4="English",Languages!A533,IF(Declaration!$I$4="French",Languages!B533,IF(Declaration!$I$4="Spanish",Languages!C533,IF(Declaration!$I$4="German",Languages!D533,IF(Declaration!$I$4="Chinese",Languages!E533,IF(Declaration!$I$4="Japanese",Languages!F533,IF(Declaration!$I$4="Portugese",Languages!G533)))))))</f>
        <v>UK Modern Slavery Act</v>
      </c>
      <c r="C54" s="24" t="str">
        <f>IF(Declaration!$I$4="English",Languages!A601,IF(Declaration!$I$4="French",Languages!B601,IF(Declaration!$I$4="Spanish",Languages!C601,IF(Declaration!$I$4="German",Languages!D601,IF(Declaration!$I$4="Chinese",Languages!E601,IF(Declaration!$I$4="Japanese",Languages!F601,IF(Declaration!$I$4="Portugese",Languages!G601)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4" s="60"/>
      <c r="F54" s="60"/>
    </row>
    <row r="55" spans="2:6" ht="146.25" customHeight="1" x14ac:dyDescent="0.4">
      <c r="B55" s="26" t="str">
        <f>IF(Declaration!$I$4="English",Languages!A534,IF(Declaration!$I$4="French",Languages!B534,IF(Declaration!$I$4="Spanish",Languages!C534,IF(Declaration!$I$4="German",Languages!D534,IF(Declaration!$I$4="Chinese",Languages!E534,IF(Declaration!$I$4="Japanese",Languages!F534,IF(Declaration!$I$4="Portugese",Languages!G534)))))))</f>
        <v>US Tariff Act</v>
      </c>
      <c r="C55" s="24" t="str">
        <f>IF(Declaration!$I$4="English",Languages!A602,IF(Declaration!$I$4="French",Languages!B602,IF(Declaration!$I$4="Spanish",Languages!C602,IF(Declaration!$I$4="German",Languages!D602,IF(Declaration!$I$4="Chinese",Languages!E602,IF(Declaration!$I$4="Japanese",Languages!F602,IF(Declaration!$I$4="Portugese",Languages!G602)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55" s="60"/>
      <c r="F55" s="60"/>
    </row>
    <row r="56" spans="2:6" ht="51" customHeight="1" x14ac:dyDescent="0.4">
      <c r="B56" s="26" t="str">
        <f>IF(Declaration!$I$4="English",Languages!A536,IF(Declaration!$I$4="French",Languages!B536,IF(Declaration!$I$4="Spanish",Languages!C536,IF(Declaration!$I$4="German",Languages!D536,IF(Declaration!$I$4="Chinese",Languages!E536,IF(Declaration!$I$4="Japanese",Languages!F536,IF(Declaration!$I$4="Portugese",Languages!G536)))))))</f>
        <v>Vulnerability Assessment</v>
      </c>
      <c r="C56" s="24" t="str">
        <f>IF(Declaration!$I$4="English",Languages!A604,IF(Declaration!$I$4="French",Languages!B604,IF(Declaration!$I$4="Spanish",Languages!C604,IF(Declaration!$I$4="German",Languages!D604,IF(Declaration!$I$4="Chinese",Languages!E604,IF(Declaration!$I$4="Japanese",Languages!F604,IF(Declaration!$I$4="Portugese",Languages!G604)))))))</f>
        <v>A formal or documented assessment process that applies to a set of criteria to determine the vulnerability of workers to slavery and human trafficking.</v>
      </c>
      <c r="E56" s="66"/>
    </row>
    <row r="57" spans="2:6" ht="105" customHeight="1" x14ac:dyDescent="0.4">
      <c r="B57" s="26" t="str">
        <f>IF(Declaration!$I$4="English",Languages!A538,IF(Declaration!$I$4="French",Languages!B538,IF(Declaration!$I$4="Spanish",Languages!C538,IF(Declaration!$I$4="German",Languages!D538,IF(Declaration!$I$4="Chinese",Languages!E538,IF(Declaration!$I$4="Japanese",Languages!F538,IF(Declaration!$I$4="Portugese",Languages!G538)))))))</f>
        <v>Wholesale and trade</v>
      </c>
      <c r="C57" s="24" t="str">
        <f>IF(Declaration!$I$4="English",Languages!A606,IF(Declaration!$I$4="French",Languages!B606,IF(Declaration!$I$4="Spanish",Languages!C606,IF(Declaration!$I$4="German",Languages!D606,IF(Declaration!$I$4="Chinese",Languages!E606,IF(Declaration!$I$4="Japanese",Languages!F606,IF(Declaration!$I$4="Portugese",Languages!G606)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57" s="66"/>
    </row>
    <row r="58" spans="2:6" ht="54.75" customHeight="1" x14ac:dyDescent="0.4">
      <c r="B58" s="26" t="str">
        <f>IF(Declaration!$I$4="English",Languages!A539,IF(Declaration!$I$4="French",Languages!B539,IF(Declaration!$I$4="Spanish",Languages!C539,IF(Declaration!$I$4="German",Languages!D539,IF(Declaration!$I$4="Chinese",Languages!E539,IF(Declaration!$I$4="Japanese",Languages!F539,IF(Declaration!$I$4="Portugese",Languages!G539)))))))</f>
        <v>Withholding worker identity or immigration documents</v>
      </c>
      <c r="C58" s="24" t="str">
        <f>IF(Declaration!$I$4="English",Languages!A607,IF(Declaration!$I$4="French",Languages!B607,IF(Declaration!$I$4="Spanish",Languages!C607,IF(Declaration!$I$4="German",Languages!D607,IF(Declaration!$I$4="Chinese",Languages!E607,IF(Declaration!$I$4="Japanese",Languages!F607,IF(Declaration!$I$4="Portugese",Languages!G607)))))))</f>
        <v>This includes destroying, concealing, confiscating or otherwise denying access to a worker's immigration or identity documents (e.g. passports, visas, drivers' license).</v>
      </c>
      <c r="E58" s="66"/>
    </row>
    <row r="59" spans="2:6" ht="233.25" customHeight="1" x14ac:dyDescent="0.4">
      <c r="B59" s="26" t="str">
        <f>IF(Declaration!$I$4="English",Languages!A540,IF(Declaration!$I$4="French",Languages!B540,IF(Declaration!$I$4="Spanish",Languages!C540,IF(Declaration!$I$4="German",Languages!D540,IF(Declaration!$I$4="Chinese",Languages!E540,IF(Declaration!$I$4="Japanese",Languages!F540,IF(Declaration!$I$4="Portugese",Languages!G540)))))))</f>
        <v>Work agreements</v>
      </c>
      <c r="C59" s="24" t="str">
        <f>IF(Declaration!$I$4="English",Languages!A565,IF(Declaration!$I$4="French",Languages!B565,IF(Declaration!$I$4="Spanish",Languages!C565,IF(Declaration!$I$4="German",Languages!D565,IF(Declaration!$I$4="Chinese",Languages!E565,IF(Declaration!$I$4="Japanese",Languages!F565,IF(Declaration!$I$4="Portugese",Languages!G565)))))))</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59" s="66"/>
    </row>
    <row r="60" spans="2:6" ht="54.75" customHeight="1" x14ac:dyDescent="0.4">
      <c r="B60" s="26" t="str">
        <f>IF(Declaration!$I$4="English",Languages!A541,IF(Declaration!$I$4="French",Languages!B541,IF(Declaration!$I$4="Spanish",Languages!C541,IF(Declaration!$I$4="German",Languages!D541,IF(Declaration!$I$4="Chinese",Languages!E541,IF(Declaration!$I$4="Japanese",Languages!F541,IF(Declaration!$I$4="Portugese",Languages!G541)))))))</f>
        <v>Worker</v>
      </c>
      <c r="C60" s="24" t="str">
        <f>IF(Declaration!$I$4="English",Languages!A608,IF(Declaration!$I$4="French",Languages!B608,IF(Declaration!$I$4="Spanish",Languages!C608,IF(Declaration!$I$4="German",Languages!D608,IF(Declaration!$I$4="Chinese",Languages!E608,IF(Declaration!$I$4="Japanese",Languages!F608,IF(Declaration!$I$4="Portugese",Languages!G608)))))))</f>
        <v xml:space="preserve">A person who performs work, including seasonal, contract and other temporary labor. Both employees and independent contractors are considered workers. </v>
      </c>
      <c r="E60" s="66"/>
    </row>
    <row r="61" spans="2:6" x14ac:dyDescent="0.4">
      <c r="B61" s="434" t="s">
        <v>5199</v>
      </c>
      <c r="C61" s="435"/>
      <c r="E61" s="66"/>
    </row>
    <row r="62" spans="2:6" x14ac:dyDescent="0.4">
      <c r="E62" s="62"/>
    </row>
    <row r="63" spans="2:6" x14ac:dyDescent="0.4"/>
  </sheetData>
  <sheetProtection algorithmName="SHA-512" hashValue="n7gQDZHsaf7kPjUrrp1YKPsaqGh7FLAFuy41ZjUH2GemQmlFwqde0cqmxX6gWqtaWxl5vMasd1Ym+qej6bEI6A==" saltValue="vQGskt/bOSnltMvTvX1jaw==" spinCount="100000" sheet="1" objects="1" scenarios="1"/>
  <mergeCells count="3">
    <mergeCell ref="B61:C61"/>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EST xmlns="4a37edba-ba42-491b-91f7-1f09279f276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D16A4C436926F46ABFDAC57D9F62422" ma:contentTypeVersion="9" ma:contentTypeDescription="Create a new document." ma:contentTypeScope="" ma:versionID="d545cd061ff7d2ba6dc24b40d65ee292">
  <xsd:schema xmlns:xsd="http://www.w3.org/2001/XMLSchema" xmlns:xs="http://www.w3.org/2001/XMLSchema" xmlns:p="http://schemas.microsoft.com/office/2006/metadata/properties" xmlns:ns2="4a37edba-ba42-491b-91f7-1f09279f2765" targetNamespace="http://schemas.microsoft.com/office/2006/metadata/properties" ma:root="true" ma:fieldsID="9866ec6879f577f2ffd8ea9d66db8e37" ns2:_="">
    <xsd:import namespace="4a37edba-ba42-491b-91f7-1f09279f276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37edba-ba42-491b-91f7-1f09279f27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TEST" ma:index="16" nillable="true" ma:displayName="TEST" ma:format="Dropdown" ma:internalName="TES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3.xml><?xml version="1.0" encoding="utf-8"?>
<ds:datastoreItem xmlns:ds="http://schemas.openxmlformats.org/officeDocument/2006/customXml" ds:itemID="{C1C1C280-9E7D-490E-901B-8C7F013ACA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Vital, Florencia</cp:lastModifiedBy>
  <cp:revision/>
  <dcterms:created xsi:type="dcterms:W3CDTF">2016-09-29T21:48:19Z</dcterms:created>
  <dcterms:modified xsi:type="dcterms:W3CDTF">2023-10-20T08:29:44Z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0x010100AD16A4C436926F46ABFDAC57D9F62422</vt:lpwstr>
  </property>
</Properties>
</file>